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Y:\2025\מכרזים והתקשרויות\רכש תרבות כללי\מופעי אחדות\"/>
    </mc:Choice>
  </mc:AlternateContent>
  <xr:revisionPtr revIDLastSave="0" documentId="13_ncr:1_{F01618C2-582F-43B8-B89A-F3A1D0209FD8}" xr6:coauthVersionLast="47" xr6:coauthVersionMax="47" xr10:uidLastSave="{00000000-0000-0000-0000-000000000000}"/>
  <bookViews>
    <workbookView xWindow="28680" yWindow="-120" windowWidth="29040" windowHeight="15720" tabRatio="577" activeTab="4" xr2:uid="{00000000-000D-0000-FFFF-FFFF00000000}"/>
  </bookViews>
  <sheets>
    <sheet name="תנאי-סף" sheetId="1" r:id="rId1"/>
    <sheet name="איכות" sheetId="8" r:id="rId2"/>
    <sheet name="תכנית עבודה וראיון" sheetId="11" r:id="rId3"/>
    <sheet name="מחיר" sheetId="6" r:id="rId4"/>
    <sheet name="סיכום" sheetId="12" r:id="rId5"/>
  </sheets>
  <definedNames>
    <definedName name="_Ref173487267" localSheetId="0">'תנאי-סף'!#REF!</definedName>
    <definedName name="_Ref179538436" localSheetId="0">'תנאי-סף'!#REF!</definedName>
    <definedName name="_Ref263083897" localSheetId="0">'תנאי-סף'!$B$9</definedName>
    <definedName name="_Ref274737718" localSheetId="0">'תנאי-סף'!$B$10</definedName>
    <definedName name="_Ref274737979" localSheetId="0">'תנאי-סף'!#REF!</definedName>
    <definedName name="_Ref295727242" localSheetId="0">'תנאי-סף'!$B$11</definedName>
    <definedName name="_Ref296892065" localSheetId="0">'תנאי-סף'!$B$12</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5356" localSheetId="0">'תנאי-סף'!#REF!</definedName>
    <definedName name="_Ref299617500" localSheetId="0">'תנאי-סף'!#REF!</definedName>
    <definedName name="_Ref304923103" localSheetId="0">'תנאי-סף'!$B$10</definedName>
    <definedName name="_Ref304980088" localSheetId="0">'תנאי-סף'!#REF!</definedName>
    <definedName name="_Ref306772740" localSheetId="0">'תנאי-סף'!#REF!</definedName>
    <definedName name="_Ref316295880" localSheetId="0">'תנאי-סף'!$B$23</definedName>
    <definedName name="_Ref316372399" localSheetId="0">'תנאי-סף'!#REF!</definedName>
    <definedName name="_Ref329872137" localSheetId="0">'תנאי-סף'!#REF!</definedName>
    <definedName name="_Ref373241086" localSheetId="0">'תנאי-סף'!#REF!</definedName>
    <definedName name="_Ref374524676" localSheetId="0">'תנאי-סף'!$B$9</definedName>
    <definedName name="_Ref375743705" localSheetId="0">'תנאי-סף'!#REF!</definedName>
    <definedName name="_Ref414963483" localSheetId="0">'תנאי-סף'!#REF!</definedName>
    <definedName name="_Ref416103278" localSheetId="0">'תנאי-סף'!#REF!</definedName>
    <definedName name="_Ref420855264" localSheetId="0">'תנאי-סף'!#REF!</definedName>
    <definedName name="_Ref421107478" localSheetId="0">'תנאי-סף'!#REF!</definedName>
    <definedName name="_Ref523216539" localSheetId="0">'תנאי-סף'!#REF!</definedName>
    <definedName name="_Ref524009118" localSheetId="0">'תנאי-סף'!#REF!</definedName>
    <definedName name="show_IsSherutOrHR" localSheetId="0">'תנאי-סף'!$B$11</definedName>
    <definedName name="SugNisayon1" localSheetId="0">'תנאי-סף'!$C$17</definedName>
    <definedName name="_xlnm.Print_Area" localSheetId="1">איכות!$A$1:$L$11</definedName>
    <definedName name="_xlnm.Print_Area" localSheetId="3">מחיר!$A$1:$E$4</definedName>
    <definedName name="_xlnm.Print_Area" localSheetId="4">סיכום!$A$1:$F$7</definedName>
    <definedName name="_xlnm.Print_Area" localSheetId="2">'תכנית עבודה וראיון'!$A$1:$J$10</definedName>
    <definedName name="_xlnm.Print_Area" localSheetId="0">'תנאי-סף'!$A$1:$F$45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12" l="1"/>
  <c r="E4" i="12"/>
  <c r="E2" i="12"/>
  <c r="E3" i="12"/>
  <c r="E5" i="12" s="1"/>
  <c r="D4" i="6"/>
  <c r="I10" i="11"/>
  <c r="J10" i="8" s="1"/>
  <c r="G10" i="11"/>
  <c r="E10" i="11"/>
  <c r="C10" i="11"/>
  <c r="I2" i="11"/>
  <c r="G2" i="11"/>
  <c r="E2" i="11"/>
  <c r="C2" i="11"/>
  <c r="J9" i="8"/>
  <c r="J8" i="8"/>
  <c r="J7" i="8" s="1"/>
  <c r="J6" i="8"/>
  <c r="J5" i="8"/>
  <c r="J4" i="8" s="1"/>
  <c r="L9" i="8"/>
  <c r="L8" i="8"/>
  <c r="L7" i="8" s="1"/>
  <c r="L6" i="8"/>
  <c r="L5" i="8"/>
  <c r="L4" i="8"/>
  <c r="H9" i="8"/>
  <c r="H8" i="8"/>
  <c r="H7" i="8" s="1"/>
  <c r="H6" i="8"/>
  <c r="H5" i="8"/>
  <c r="F9" i="8"/>
  <c r="F8" i="8"/>
  <c r="F6" i="8"/>
  <c r="F5" i="8"/>
  <c r="F4" i="8" s="1"/>
  <c r="B10" i="11"/>
  <c r="I11" i="8" l="1"/>
  <c r="F7" i="8"/>
  <c r="H4" i="8"/>
  <c r="D11" i="8"/>
  <c r="E18" i="1" a="1"/>
  <c r="E18" i="1" s="1"/>
  <c r="F18" i="1" a="1"/>
  <c r="F18" i="1" s="1"/>
  <c r="D18" i="1" a="1"/>
  <c r="D18" i="1" s="1"/>
  <c r="E13" i="1" a="1"/>
  <c r="E13" i="1" s="1"/>
  <c r="F13" i="1" a="1"/>
  <c r="F13" i="1" s="1"/>
  <c r="D13" i="1" a="1"/>
  <c r="D13" i="1" s="1"/>
  <c r="D7" i="12" l="1"/>
  <c r="F7" i="12"/>
  <c r="C7" i="12"/>
  <c r="C4" i="6"/>
  <c r="D4" i="12" s="1"/>
  <c r="E4" i="6"/>
  <c r="F4" i="12" s="1"/>
  <c r="B4" i="6"/>
  <c r="C4" i="12" s="1"/>
  <c r="L10" i="8"/>
  <c r="K11" i="8" s="1"/>
  <c r="H10" i="8"/>
  <c r="G11" i="8" s="1"/>
  <c r="F10" i="8"/>
  <c r="E11" i="8" l="1"/>
  <c r="E8" i="1" a="1"/>
  <c r="E8" i="1" s="1"/>
  <c r="F8" i="1" a="1"/>
  <c r="F8" i="1" s="1"/>
  <c r="D8" i="1" a="1"/>
  <c r="D8" i="1" s="1"/>
  <c r="G1" i="8" l="1"/>
  <c r="E1" i="8"/>
  <c r="C1" i="12"/>
  <c r="C3" i="12" s="1"/>
  <c r="D1" i="12"/>
  <c r="D3" i="12" s="1"/>
  <c r="F3" i="12"/>
  <c r="C1" i="6"/>
  <c r="B1" i="6"/>
  <c r="C1" i="11" l="1"/>
  <c r="E1" i="11"/>
  <c r="F7" i="1"/>
  <c r="F45" i="1" s="1"/>
  <c r="E7" i="1"/>
  <c r="E45" i="1" s="1"/>
  <c r="D7" i="1"/>
  <c r="D45" i="1" s="1"/>
  <c r="D2" i="12"/>
  <c r="F2" i="12"/>
  <c r="C2" i="12"/>
  <c r="A5" i="12"/>
  <c r="C5" i="12" l="1"/>
  <c r="D5" i="12"/>
  <c r="F5" i="12"/>
  <c r="E6" i="12" s="1"/>
  <c r="C6" i="12" l="1"/>
  <c r="F6" i="12"/>
  <c r="D6" i="12"/>
</calcChain>
</file>

<file path=xl/sharedStrings.xml><?xml version="1.0" encoding="utf-8"?>
<sst xmlns="http://schemas.openxmlformats.org/spreadsheetml/2006/main" count="145" uniqueCount="124">
  <si>
    <t>מס' סעיף</t>
  </si>
  <si>
    <t>תיאור התנאי</t>
  </si>
  <si>
    <t>מסמכים נדרשים</t>
  </si>
  <si>
    <t>משקל</t>
  </si>
  <si>
    <t>משקל בציון האיכות</t>
  </si>
  <si>
    <t>ציון כולל לפרמטר</t>
  </si>
  <si>
    <t>ציון מחיר מנורמל</t>
  </si>
  <si>
    <t>ציון איכות</t>
  </si>
  <si>
    <t>ציון מחיר</t>
  </si>
  <si>
    <t>סה"כ ציון</t>
  </si>
  <si>
    <t>שקלול ציונים סופיים</t>
  </si>
  <si>
    <t>רכיב</t>
  </si>
  <si>
    <t>טלפון:</t>
  </si>
  <si>
    <t>תנאי סף מקצועיים</t>
  </si>
  <si>
    <t>תנאי סף מנהליים</t>
  </si>
  <si>
    <t>מס' סעיף:</t>
  </si>
  <si>
    <t>קריטריון:</t>
  </si>
  <si>
    <t>מס"ד:</t>
  </si>
  <si>
    <t>שם המציע:</t>
  </si>
  <si>
    <t>ח.פ.</t>
  </si>
  <si>
    <t>נימוק</t>
  </si>
  <si>
    <t xml:space="preserve">סה"כ ציון איכות </t>
  </si>
  <si>
    <t>איש קשר לצורך המכרז:</t>
  </si>
  <si>
    <t>הצעות למכרז תוגשנה בשפה העברית. כמו כן כל הנספחים, מכתבי המלצה, אישורים, תעודות וכל פרט הנדרש במכרז יוצגו אך ורק בשפה העברית.</t>
  </si>
  <si>
    <t>ניקוד איכות</t>
  </si>
  <si>
    <t>כתובת דוא"ל:</t>
  </si>
  <si>
    <t>6</t>
  </si>
  <si>
    <t>תנאי סף</t>
  </si>
  <si>
    <t>6.1</t>
  </si>
  <si>
    <t>6.2</t>
  </si>
  <si>
    <t>7.2</t>
  </si>
  <si>
    <t>הצעה שלמה?</t>
  </si>
  <si>
    <t>דירוג מציעים</t>
  </si>
  <si>
    <t>סה"כ</t>
  </si>
  <si>
    <t>עסק בשליטת אישה?</t>
  </si>
  <si>
    <r>
      <t xml:space="preserve">ציון
</t>
    </r>
    <r>
      <rPr>
        <sz val="9"/>
        <color theme="1"/>
        <rFont val="Calibri"/>
        <family val="2"/>
        <scheme val="minor"/>
      </rPr>
      <t>יש להזין מספר בין 0 ל-10
ניתן להזין שבר עשרוני</t>
    </r>
  </si>
  <si>
    <t>5</t>
  </si>
  <si>
    <t>5.2</t>
  </si>
  <si>
    <t>5.2.1</t>
  </si>
  <si>
    <t>5.2.2</t>
  </si>
  <si>
    <t>6.3</t>
  </si>
  <si>
    <t>6.4</t>
  </si>
  <si>
    <t>6.5</t>
  </si>
  <si>
    <t>6.6</t>
  </si>
  <si>
    <t>6.7</t>
  </si>
  <si>
    <t>6.8</t>
  </si>
  <si>
    <t>6.9</t>
  </si>
  <si>
    <t>6.10</t>
  </si>
  <si>
    <t>6.11</t>
  </si>
  <si>
    <t>6.12</t>
  </si>
  <si>
    <t>6.13</t>
  </si>
  <si>
    <t>6.14</t>
  </si>
  <si>
    <t>6.15</t>
  </si>
  <si>
    <t>6.16</t>
  </si>
  <si>
    <t>9.6.1</t>
  </si>
  <si>
    <t>9.6.2</t>
  </si>
  <si>
    <t>9.6.3</t>
  </si>
  <si>
    <t>למציע</t>
  </si>
  <si>
    <t>חוברת הצעה מלאה וחתומה כנדרש בסעיף 7 להלן.</t>
  </si>
  <si>
    <t>טופס כתב הצעה, המצורף כחלק ב' למסמכי המכרז כשהוא חתום על-ידי נושא משרה המוסמך לחייב את המציע ומאושר על ידי עו"ד כנדרש.</t>
  </si>
  <si>
    <t>ההסכם המצורף למסמכי המכרז (חלק ג') לאחר שהמציע ישלים בו את פרטיו, ויחתום על ההסכם והנספחים המצורפים לו במקומות המיועדים לחתימתו (יש לחתום גם בראשי תיבות וחותמת בשולי כל עמוד).</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</si>
  <si>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‎5.1.1 לעיל. </t>
  </si>
  <si>
    <t>אם המציע הוא תאגיד, יצורף בנוסף אישור עו"ד או רו"ח על היות החתומים בשמו על מסמכי המכרז רשאים לחייב את המציע בחתימתם.</t>
  </si>
  <si>
    <t>אישורים לפי חוק עסקאות גופים ציבוריים, בדבר ניהול פנקסי חשבונות ורשומות, כשהוא תקף, להוכחת העמידה בתנאי הסף שבסעיף ‎‎5.1.2 לעיל.</t>
  </si>
  <si>
    <t>מסמך בשפה העברית המתאר את פרופיל המציע.</t>
  </si>
  <si>
    <t>לצורך הוכחת עמידתו בתנאי הסף המפורט בסעיף ‎5.2.1 לעיל על המציע לפרט על אודות ניסיונו בביצוע הפעילות הנדרשת במכרז, תוך ציון היקף הפעילויות ומאפייניהן, שם הלקוח, שם איש הקשר ומספר הטלפון שלו כמפורט בחוברת ההצעה. הפרטים יסופקו בהתאם לנדרש בנספח ב'2 למסמכי המכרז. הניסיון הנדרש עפ"י סעיף זה יפורט ברשימה כרונולוגית מלאה של העבודות שבוצעו במהלך שנות הניסיון.</t>
  </si>
  <si>
    <t>6.17</t>
  </si>
  <si>
    <t>6.18</t>
  </si>
  <si>
    <t>6.19</t>
  </si>
  <si>
    <t>6.20</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</si>
  <si>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</si>
  <si>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רשימת הפרטים בהצעת המציע, שהמציע מעוניין שיהיו חסויים במידה והוא יזכה, על פי האמור בסעיף ‎13 לפרק זה.</t>
  </si>
  <si>
    <t>7.3</t>
  </si>
  <si>
    <t>ההצעה תוגש ב-2 עותקים קשיחים (מודפסים) ועותק אחד דיגיטלי (בפורמט pdf או docx על גבי החסן נייד cd או dok).</t>
  </si>
  <si>
    <r>
      <t>נספח הצעת המחיר חתום (נספח ב'7). מובהר כי הצעת המחיר תמולא ותחתם ע"י מורשה החתימה מטעם המציע</t>
    </r>
    <r>
      <rPr>
        <b/>
        <sz val="12"/>
        <color theme="1"/>
        <rFont val="David"/>
        <family val="2"/>
      </rPr>
      <t xml:space="preserve"> ותצורף במעטפה סגורה ונפרדת.</t>
    </r>
  </si>
  <si>
    <t>ניסיון המציע</t>
  </si>
  <si>
    <r>
      <t xml:space="preserve">מחיר
</t>
    </r>
    <r>
      <rPr>
        <sz val="12"/>
        <color theme="1"/>
        <rFont val="David"/>
        <family val="2"/>
      </rPr>
      <t xml:space="preserve">(יש להזין את המחיר שהוצע </t>
    </r>
    <r>
      <rPr>
        <b/>
        <sz val="12"/>
        <color theme="1"/>
        <rFont val="David"/>
        <family val="2"/>
      </rPr>
      <t>כולל מע"מ</t>
    </r>
    <r>
      <rPr>
        <sz val="12"/>
        <color theme="1"/>
        <rFont val="David"/>
        <family val="2"/>
      </rPr>
      <t>)</t>
    </r>
  </si>
  <si>
    <t>לצורך הוכחת עמידה בתנאי הסף שבסעיף ‎5.1.3 לעיל, המציע יציג נסח חברה/שותפות עדכני מרשות התאגידים.</t>
  </si>
  <si>
    <t>תצהיר עמידה בהוראות חוק שוויון זכויות חתומה ע"י עו"ד (נספח ב'4).</t>
  </si>
  <si>
    <t>תצהיר היעדר הרשעות לפי חוק עובדים זרים וחוק שכר מינימום חתום ע"י עו"ד (נספח ב'5).</t>
  </si>
  <si>
    <t>התחייבות ואישור המציע לקיום החקיקה בתחום העסקת עובדים חתומה ע"י עו"ד (נספח ב'6).</t>
  </si>
  <si>
    <t>הצהרה על שימוש בתוכנות מקוריות חתומה ע"י עו"ד/רו"ח (נספח ב'7).</t>
  </si>
  <si>
    <t>לצורך הוכחת עמידתו בתנאי הסף המפורט בסעיף ‎5.2.2 לעיל על המציע לפרט על אודות ניסיונו של מנהל הפרויקט המיועד מטעמו לאספקת השירותים נשואי מכרז זה, תוך ציון היקף הפעילויות ומאפייניהן, שם הלקוח, שם איש הקשר ומספר הטלפון שלו כמפורט בחוברת ההצעה. הפרטים יסופקו בהתאם לנדרש בנספח ב'3 למסמכי המכרז. הניסיון הנדרש עפ"י סעיף זה יפורט ברשימה כרונולוגית מלאה של העבודות שבוצעו במהלך שנות הניסיון.</t>
  </si>
  <si>
    <t>על המציע לצרף בסופו של נספח זה קורות חיים ומסמכים המעידים על ניסיונו המקצועי של מנהל הפרויקט המוצע.</t>
  </si>
  <si>
    <t>במידה והמציע מציג מנהל פרויקט שאינו מועסק אצלו בעת הגשת ההצעה יש לצרף הסכם העסקה מותנה.</t>
  </si>
  <si>
    <t>מתודולוגיה לביצוע השירותים שתצורף להצעה ותוצג במסגרת הריאיון.</t>
  </si>
  <si>
    <t>נספח ב'9 למסמכי המכרז – יצורף מסומן ע"י המציע ברובריקות המתאימות, לפי האישורים והנספחים אותם צירף המציע להצעתו.</t>
  </si>
  <si>
    <t>ככל והמציע מבקש לצרף עותק מושחר להצעתו על פי האמור בסעיף ‎13 יש לצרף עותק דיגיטלי נוסף אשר הושחר על ידו.</t>
  </si>
  <si>
    <t>ניסיון מנהל הפרויקט</t>
  </si>
  <si>
    <t>ראיון</t>
  </si>
  <si>
    <t>שם נציג המציע</t>
  </si>
  <si>
    <t>שם מנהל הפרויקט המוצע</t>
  </si>
  <si>
    <t>כל מסמכי המכרז (לרבות פרוטוקול מענה לשאלות הבהרה - במידה ויפורסם כזה). יש לחתום על כל מסמכי המכרז והחוזה בראשי תיבות בתחתית כל עמוד כהוכחה לקריאת המסמכים והבנתם.</t>
  </si>
  <si>
    <t>אם המציע הוא עמותה או חל"צ, יש לצרף אישור ניהול תקין מהרשם הרלוונטי, תקף לשנת 2022</t>
  </si>
  <si>
    <t>אם חלה על המציע חובת רישום, על פי דין, בישראל, עליו להיות רשום כדין.</t>
  </si>
  <si>
    <t xml:space="preserve">המציע עומד בדרישות חוק עסקאות גופים ציבוריים, התשל"ו- 1976 </t>
  </si>
  <si>
    <t>כלל השירותים המוצעים על ידי המציע עומדים בדרישות הרישוי והתקנים הנדרשים על פי דין לצורך אספקתם, אם ישנם.</t>
  </si>
  <si>
    <r>
      <t xml:space="preserve">                                            </t>
    </r>
    <r>
      <rPr>
        <sz val="12"/>
        <color theme="1"/>
        <rFont val="David"/>
        <family val="2"/>
      </rPr>
      <t>מציע שהינו ספק חוץ כהגדרתו בתקנות חובת המכרזים (חובת שיתוף פעולה תעשייתי), תשס"ז-2007("</t>
    </r>
    <r>
      <rPr>
        <b/>
        <sz val="12"/>
        <color theme="1"/>
        <rFont val="David"/>
        <family val="2"/>
      </rPr>
      <t>תקנות רשפ"ת</t>
    </r>
    <r>
      <rPr>
        <sz val="12"/>
        <color theme="1"/>
        <rFont val="David"/>
        <family val="2"/>
      </rPr>
      <t>"), מתחייב לקיים שיתוף פעולה תעשייתי בהתאם לכללים הקבועים בתקנות רשפ"ת וההנחיות המפורסמות בהתאם לתקנות על פי דין היה ויזכה במכרז.</t>
    </r>
  </si>
  <si>
    <t>בין השנים 2022-2024 המציע הפיק לכל הפחות 3 מופעים מובילים (כהגדרתו בסעיף 1.12.5).</t>
  </si>
  <si>
    <t>בין השנים 2022-2024 המציע הפיק 3 מופעים (כהגדרתם בסעיף 1.12.4) לכל הפחות אשר התקיימו במקביל (באותו יום) במקומות שונים.</t>
  </si>
  <si>
    <t>5.2.3</t>
  </si>
  <si>
    <t>5.2.4</t>
  </si>
  <si>
    <t>5.3</t>
  </si>
  <si>
    <t>5.31</t>
  </si>
  <si>
    <t>5.3.2</t>
  </si>
  <si>
    <t>5.3.3</t>
  </si>
  <si>
    <t>למציע מחזור כספי שנתי בהיקף שלא יפחת מ-10,000,000 ₪, בין השנים 2024-2024, עבור כל שנה.</t>
  </si>
  <si>
    <t>למפיק</t>
  </si>
  <si>
    <t>תכנית עבודה / ראיון</t>
  </si>
  <si>
    <t>ראה לשונית תכנית עבודה וראיון</t>
  </si>
  <si>
    <t xml:space="preserve">חזון אמנותי (עיצוב קונספט, ערך מוסף מעבר לדרישות המכרז, ייחודיות ומקוריות) </t>
  </si>
  <si>
    <t xml:space="preserve">היערכות לוגיסטית (הבנה של דרישות הפרויקט ועיצוב תשתית שתאפשר את ביצועו בצורה ובלוח זמנים מיטביים) </t>
  </si>
  <si>
    <t xml:space="preserve">התאמת התכנית לקהל הרחב (התאמה לקהלים רחבים ככל הניתן, תוך מתן מענה למגוון סגנונות והעדפות לרבות אוכלוסיות ייעודיות) </t>
  </si>
  <si>
    <t>התרשמות כללית (תכנית עבודה מפורטת, ברורה, איכותית ומעמיקה)</t>
  </si>
  <si>
    <t>בין השנים 2022-2024 המפיק היה אחראי על הפקת 3 מופעים (כהגדרתם בסעיף 1.12.4).</t>
  </si>
  <si>
    <t>עבור כל אירוע מותאם לכל המשפחה (כהגדרתם בסעיף 1.12.2) שהופק על ידי המציע יינתנו 5 נקודות ועד לתקרה של 15 נקודות.</t>
  </si>
  <si>
    <t>עבור כל אירוע מותאם לכל המשפחה (כהגדרתם בסעיף 1.12.2) שהפיק תינתן נקודה ועד לסך של 10 נקודות.</t>
  </si>
  <si>
    <t>ייבחן ניסיונו של המציע בהפקת מופעים (כהגדרתם בסעיף 1.12.4) שהתקיימו במקביל בשנים 2022-2024. הניקוד יינתן באופן הבא:</t>
  </si>
  <si>
    <t>ייבחן ניסיונו המקצועי של המפיק בהפקת אירועים (כהגדרתם בסעיף ‎1.12), בכל אחת מ 3 השנים האחרונות (2022-2024). הניקוד יינתן באופן הבא:</t>
  </si>
  <si>
    <t>תנאי הסף (כמות מופעים/אירועים)</t>
  </si>
  <si>
    <r>
      <t xml:space="preserve">עבור כל פעם בה המציע הפיק 3 מופעים לכל הפחות אשר נערכו במקביל (באותו יום) במקומות שונים, </t>
    </r>
    <r>
      <rPr>
        <b/>
        <u/>
        <sz val="12"/>
        <rFont val="David"/>
        <family val="2"/>
      </rPr>
      <t>מעבר לנדרש בתנאי הסף</t>
    </r>
    <r>
      <rPr>
        <sz val="12"/>
        <rFont val="David"/>
        <family val="2"/>
      </rPr>
      <t xml:space="preserve"> שבסעיף 5.1.1.1, יינתנו 5 נקודות ועד לתקרה של 15 נקודות.</t>
    </r>
  </si>
  <si>
    <r>
      <t xml:space="preserve">עבור כל מופע שהפיק, </t>
    </r>
    <r>
      <rPr>
        <b/>
        <u/>
        <sz val="12"/>
        <rFont val="David"/>
        <family val="2"/>
      </rPr>
      <t>מעבר לנדרש בתנאי הסף</t>
    </r>
    <r>
      <rPr>
        <sz val="12"/>
        <rFont val="David"/>
        <family val="2"/>
      </rPr>
      <t>, תינתן נקודה ועד לסך של 10 נקודות.</t>
    </r>
  </si>
  <si>
    <t>מספר המופעים / אירועים</t>
  </si>
  <si>
    <t>מחיר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</si>
</sst>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 #,##0.00"/>
  </numFmts>
  <fonts count="26" x14ac:knownFonts="1">
    <font>
      <sz val="11"/>
      <color theme="1"/>
      <name val="Calibri"/>
      <family val="2"/>
      <charset val="177"/>
      <scheme val="minor"/>
    </font>
    <font>
      <sz val="11"/>
      <color theme="1"/>
      <name val="David"/>
      <family val="2"/>
      <charset val="177"/>
    </font>
    <font>
      <b/>
      <sz val="12"/>
      <color theme="1"/>
      <name val="David"/>
      <family val="2"/>
      <charset val="177"/>
    </font>
    <font>
      <b/>
      <sz val="11"/>
      <color theme="1"/>
      <name val="David"/>
      <family val="2"/>
      <charset val="177"/>
    </font>
    <font>
      <sz val="11"/>
      <color theme="1"/>
      <name val="Calibri"/>
      <family val="2"/>
      <charset val="177"/>
      <scheme val="minor"/>
    </font>
    <font>
      <b/>
      <sz val="11"/>
      <color theme="1"/>
      <name val="Calibri"/>
      <family val="2"/>
      <scheme val="minor"/>
    </font>
    <font>
      <sz val="11"/>
      <color theme="1"/>
      <name val="Calibri"/>
      <family val="2"/>
      <scheme val="minor"/>
    </font>
    <font>
      <b/>
      <sz val="11"/>
      <color theme="0"/>
      <name val="Calibri"/>
      <family val="2"/>
      <scheme val="minor"/>
    </font>
    <font>
      <b/>
      <sz val="12"/>
      <name val="David"/>
      <family val="2"/>
      <charset val="177"/>
    </font>
    <font>
      <sz val="11"/>
      <name val="David"/>
      <family val="2"/>
      <charset val="177"/>
    </font>
    <font>
      <b/>
      <sz val="16"/>
      <color theme="1"/>
      <name val="David"/>
      <family val="2"/>
      <charset val="177"/>
    </font>
    <font>
      <sz val="12"/>
      <color theme="1"/>
      <name val="David"/>
      <family val="2"/>
    </font>
    <font>
      <sz val="12"/>
      <name val="David"/>
      <family val="2"/>
    </font>
    <font>
      <sz val="12"/>
      <color theme="1"/>
      <name val="Calibri"/>
      <family val="2"/>
      <charset val="177"/>
      <scheme val="minor"/>
    </font>
    <font>
      <sz val="12"/>
      <name val="David"/>
      <family val="2"/>
      <charset val="177"/>
    </font>
    <font>
      <b/>
      <sz val="20"/>
      <name val="David"/>
      <family val="2"/>
      <charset val="177"/>
    </font>
    <font>
      <b/>
      <sz val="12"/>
      <color theme="1"/>
      <name val="David"/>
      <family val="2"/>
    </font>
    <font>
      <b/>
      <sz val="15"/>
      <color theme="1"/>
      <name val="David"/>
      <family val="2"/>
    </font>
    <font>
      <b/>
      <sz val="11"/>
      <color theme="1"/>
      <name val="David"/>
      <family val="2"/>
    </font>
    <font>
      <b/>
      <sz val="14"/>
      <color theme="1"/>
      <name val="David"/>
      <family val="2"/>
    </font>
    <font>
      <b/>
      <sz val="13"/>
      <color theme="1"/>
      <name val="David"/>
      <family val="2"/>
    </font>
    <font>
      <b/>
      <sz val="12"/>
      <color theme="0"/>
      <name val="Calibri"/>
      <family val="2"/>
      <scheme val="minor"/>
    </font>
    <font>
      <u/>
      <sz val="11"/>
      <color theme="10"/>
      <name val="Calibri"/>
      <family val="2"/>
      <charset val="177"/>
      <scheme val="minor"/>
    </font>
    <font>
      <sz val="9"/>
      <color theme="1"/>
      <name val="Calibri"/>
      <family val="2"/>
      <scheme val="minor"/>
    </font>
    <font>
      <b/>
      <sz val="12"/>
      <name val="David"/>
      <family val="2"/>
    </font>
    <font>
      <b/>
      <u/>
      <sz val="12"/>
      <name val="David"/>
      <family val="2"/>
    </font>
  </fonts>
  <fills count="1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249977111117893"/>
        <bgColor indexed="64"/>
      </patternFill>
    </fill>
    <fill>
      <patternFill patternType="solid">
        <fgColor theme="8" tint="-0.249977111117893"/>
        <bgColor theme="8" tint="0.79998168889431442"/>
      </patternFill>
    </fill>
    <fill>
      <patternFill patternType="solid">
        <fgColor theme="7" tint="0.39997558519241921"/>
        <bgColor indexed="64"/>
      </patternFill>
    </fill>
    <fill>
      <patternFill patternType="solid">
        <fgColor theme="8" tint="0.39997558519241921"/>
        <bgColor indexed="64"/>
      </patternFill>
    </fill>
  </fills>
  <borders count="6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right style="medium">
        <color indexed="64"/>
      </right>
      <top/>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s>
  <cellStyleXfs count="3">
    <xf numFmtId="0" fontId="0" fillId="0" borderId="0"/>
    <xf numFmtId="9" fontId="4" fillId="0" borderId="0" applyFont="0" applyFill="0" applyBorder="0" applyAlignment="0" applyProtection="0"/>
    <xf numFmtId="0" fontId="22" fillId="0" borderId="0" applyNumberFormat="0" applyFill="0" applyBorder="0" applyAlignment="0" applyProtection="0"/>
  </cellStyleXfs>
  <cellXfs count="183">
    <xf numFmtId="0" fontId="0" fillId="0" borderId="0" xfId="0"/>
    <xf numFmtId="0" fontId="0" fillId="0" borderId="12" xfId="0" applyBorder="1" applyAlignment="1">
      <alignment horizontal="center" vertical="center"/>
    </xf>
    <xf numFmtId="0" fontId="0" fillId="0" borderId="0" xfId="0" applyProtection="1"/>
    <xf numFmtId="0" fontId="5" fillId="8" borderId="17" xfId="0" applyFont="1" applyFill="1" applyBorder="1" applyAlignment="1" applyProtection="1">
      <alignment horizontal="center"/>
    </xf>
    <xf numFmtId="0" fontId="5" fillId="8" borderId="25" xfId="0" applyFont="1" applyFill="1" applyBorder="1" applyProtection="1"/>
    <xf numFmtId="0" fontId="3" fillId="8" borderId="26" xfId="0" applyFont="1" applyFill="1" applyBorder="1" applyAlignment="1" applyProtection="1">
      <alignment horizontal="center" vertical="center" wrapText="1"/>
    </xf>
    <xf numFmtId="2" fontId="6" fillId="9" borderId="20" xfId="0" applyNumberFormat="1" applyFont="1" applyFill="1" applyBorder="1" applyAlignment="1" applyProtection="1">
      <alignment horizontal="center" vertical="center"/>
    </xf>
    <xf numFmtId="9" fontId="7" fillId="7" borderId="12" xfId="0" applyNumberFormat="1" applyFont="1" applyFill="1" applyBorder="1" applyAlignment="1" applyProtection="1">
      <alignment horizontal="center" vertical="center"/>
    </xf>
    <xf numFmtId="0" fontId="7" fillId="7" borderId="22" xfId="0" applyFont="1" applyFill="1" applyBorder="1" applyAlignment="1" applyProtection="1">
      <alignment vertical="center"/>
    </xf>
    <xf numFmtId="2" fontId="7" fillId="7" borderId="20" xfId="0" applyNumberFormat="1" applyFont="1" applyFill="1" applyBorder="1" applyAlignment="1" applyProtection="1">
      <alignment horizontal="center" vertical="center"/>
    </xf>
    <xf numFmtId="9" fontId="0" fillId="9" borderId="12" xfId="0" applyNumberFormat="1" applyFill="1" applyBorder="1" applyAlignment="1" applyProtection="1">
      <alignment horizontal="center" vertical="center"/>
    </xf>
    <xf numFmtId="0" fontId="6" fillId="9" borderId="22" xfId="0" applyFont="1" applyFill="1" applyBorder="1" applyAlignment="1" applyProtection="1">
      <alignment vertical="center"/>
    </xf>
    <xf numFmtId="0" fontId="13" fillId="0" borderId="0" xfId="0" applyFont="1" applyBorder="1"/>
    <xf numFmtId="0" fontId="13" fillId="0" borderId="0" xfId="0" applyFont="1"/>
    <xf numFmtId="0" fontId="13" fillId="0" borderId="27" xfId="0" applyFont="1" applyBorder="1"/>
    <xf numFmtId="0" fontId="0" fillId="0" borderId="0" xfId="0" applyAlignment="1" applyProtection="1">
      <alignment vertical="top"/>
      <protection hidden="1"/>
    </xf>
    <xf numFmtId="0" fontId="0" fillId="2" borderId="0" xfId="0" applyFill="1" applyAlignment="1" applyProtection="1">
      <alignment vertical="top"/>
      <protection hidden="1"/>
    </xf>
    <xf numFmtId="0" fontId="0" fillId="2" borderId="0" xfId="0" applyFill="1" applyBorder="1" applyAlignment="1" applyProtection="1">
      <alignment vertical="top"/>
      <protection hidden="1"/>
    </xf>
    <xf numFmtId="0" fontId="0" fillId="0" borderId="0" xfId="0" applyBorder="1" applyAlignment="1" applyProtection="1">
      <alignment vertical="top"/>
      <protection hidden="1"/>
    </xf>
    <xf numFmtId="0" fontId="0" fillId="0" borderId="35" xfId="0" applyBorder="1" applyAlignment="1" applyProtection="1">
      <alignment vertical="top"/>
      <protection hidden="1"/>
    </xf>
    <xf numFmtId="0" fontId="0" fillId="2" borderId="0" xfId="0" applyFill="1" applyAlignment="1" applyProtection="1">
      <alignment vertical="top" wrapText="1"/>
      <protection hidden="1"/>
    </xf>
    <xf numFmtId="49" fontId="18" fillId="0" borderId="3" xfId="0" applyNumberFormat="1" applyFont="1" applyFill="1" applyBorder="1" applyAlignment="1" applyProtection="1">
      <alignment horizontal="center" vertical="top" wrapText="1" readingOrder="2"/>
      <protection hidden="1"/>
    </xf>
    <xf numFmtId="49" fontId="12" fillId="0" borderId="3" xfId="0" applyNumberFormat="1" applyFont="1" applyFill="1" applyBorder="1" applyAlignment="1">
      <alignment horizontal="center" vertical="top" wrapText="1"/>
    </xf>
    <xf numFmtId="49" fontId="17" fillId="16" borderId="34" xfId="0" applyNumberFormat="1" applyFont="1" applyFill="1" applyBorder="1" applyAlignment="1" applyProtection="1">
      <alignment horizontal="center" vertical="top"/>
      <protection hidden="1"/>
    </xf>
    <xf numFmtId="49" fontId="16" fillId="17" borderId="12" xfId="0" applyNumberFormat="1" applyFont="1" applyFill="1" applyBorder="1" applyAlignment="1" applyProtection="1">
      <alignment horizontal="center" vertical="top" wrapText="1" readingOrder="2"/>
      <protection hidden="1"/>
    </xf>
    <xf numFmtId="49" fontId="16" fillId="4" borderId="12" xfId="0" applyNumberFormat="1" applyFont="1" applyFill="1" applyBorder="1" applyAlignment="1" applyProtection="1">
      <alignment horizontal="center" vertical="top" wrapText="1" readingOrder="2"/>
      <protection hidden="1"/>
    </xf>
    <xf numFmtId="49" fontId="16" fillId="12" borderId="12" xfId="0" applyNumberFormat="1" applyFont="1" applyFill="1" applyBorder="1" applyAlignment="1" applyProtection="1">
      <alignment horizontal="center" vertical="top" readingOrder="2"/>
      <protection hidden="1"/>
    </xf>
    <xf numFmtId="0" fontId="20" fillId="0" borderId="8" xfId="0" applyNumberFormat="1" applyFont="1" applyFill="1" applyBorder="1" applyAlignment="1" applyProtection="1">
      <alignment horizontal="center" vertical="top" wrapText="1"/>
      <protection hidden="1"/>
    </xf>
    <xf numFmtId="0" fontId="16" fillId="8" borderId="20" xfId="0" applyFont="1" applyFill="1" applyBorder="1" applyAlignment="1" applyProtection="1">
      <alignment horizontal="center" vertical="center" wrapText="1"/>
    </xf>
    <xf numFmtId="0" fontId="11" fillId="0" borderId="0" xfId="0" applyFont="1" applyAlignment="1" applyProtection="1">
      <alignment wrapText="1"/>
    </xf>
    <xf numFmtId="0" fontId="0" fillId="3" borderId="22" xfId="0" applyFill="1" applyBorder="1" applyAlignment="1">
      <alignment horizontal="center" vertical="center" wrapText="1"/>
    </xf>
    <xf numFmtId="0" fontId="0" fillId="3" borderId="12" xfId="0" applyFill="1" applyBorder="1" applyAlignment="1">
      <alignment horizontal="center" vertical="center" wrapText="1"/>
    </xf>
    <xf numFmtId="0" fontId="0" fillId="0" borderId="0" xfId="0" applyBorder="1"/>
    <xf numFmtId="0" fontId="1" fillId="0" borderId="22" xfId="0" applyFont="1" applyBorder="1" applyAlignment="1">
      <alignment horizontal="center" vertical="center" wrapText="1"/>
    </xf>
    <xf numFmtId="0" fontId="3" fillId="11" borderId="12" xfId="0" applyFont="1" applyFill="1" applyBorder="1" applyAlignment="1">
      <alignment horizontal="right" vertical="top" wrapText="1"/>
    </xf>
    <xf numFmtId="0" fontId="0" fillId="0" borderId="22" xfId="0" applyBorder="1" applyAlignment="1">
      <alignment horizontal="center"/>
    </xf>
    <xf numFmtId="0" fontId="2" fillId="5" borderId="40" xfId="0" applyFont="1" applyFill="1" applyBorder="1" applyAlignment="1" applyProtection="1">
      <alignment horizontal="center" vertical="center" wrapText="1"/>
      <protection hidden="1"/>
    </xf>
    <xf numFmtId="0" fontId="3" fillId="11" borderId="10" xfId="0" applyFont="1" applyFill="1" applyBorder="1" applyAlignment="1">
      <alignment horizontal="center" vertical="center" wrapText="1"/>
    </xf>
    <xf numFmtId="0" fontId="8" fillId="5" borderId="21" xfId="0" applyFont="1" applyFill="1" applyBorder="1" applyAlignment="1" applyProtection="1">
      <alignment vertical="center" wrapText="1" readingOrder="2"/>
      <protection hidden="1"/>
    </xf>
    <xf numFmtId="0" fontId="8" fillId="5" borderId="12" xfId="0" applyFont="1" applyFill="1" applyBorder="1" applyAlignment="1" applyProtection="1">
      <alignment horizontal="center" vertical="center" wrapText="1" readingOrder="2"/>
      <protection hidden="1"/>
    </xf>
    <xf numFmtId="0" fontId="8" fillId="5" borderId="22" xfId="0" applyFont="1" applyFill="1" applyBorder="1" applyAlignment="1" applyProtection="1">
      <alignment horizontal="center" vertical="center" wrapText="1" readingOrder="2"/>
      <protection hidden="1"/>
    </xf>
    <xf numFmtId="164" fontId="8" fillId="4" borderId="22" xfId="0" applyNumberFormat="1" applyFont="1" applyFill="1" applyBorder="1" applyAlignment="1" applyProtection="1">
      <alignment horizontal="center" vertical="center" wrapText="1" readingOrder="2"/>
      <protection hidden="1"/>
    </xf>
    <xf numFmtId="0" fontId="8" fillId="5" borderId="29" xfId="0" applyFont="1" applyFill="1" applyBorder="1" applyAlignment="1" applyProtection="1">
      <alignment horizontal="center" vertical="center" wrapText="1" readingOrder="2"/>
      <protection hidden="1"/>
    </xf>
    <xf numFmtId="164" fontId="12" fillId="9" borderId="12" xfId="0" applyNumberFormat="1" applyFont="1" applyFill="1" applyBorder="1" applyAlignment="1" applyProtection="1">
      <alignment horizontal="center" vertical="center" wrapText="1" readingOrder="2"/>
      <protection hidden="1"/>
    </xf>
    <xf numFmtId="0" fontId="8" fillId="5" borderId="36" xfId="0" applyFont="1" applyFill="1" applyBorder="1" applyAlignment="1" applyProtection="1">
      <alignment horizontal="center" vertical="center" wrapText="1" readingOrder="2"/>
      <protection hidden="1"/>
    </xf>
    <xf numFmtId="2" fontId="21" fillId="7" borderId="20" xfId="0" applyNumberFormat="1" applyFont="1" applyFill="1" applyBorder="1" applyAlignment="1" applyProtection="1">
      <alignment horizontal="center" vertical="center"/>
    </xf>
    <xf numFmtId="49" fontId="18" fillId="9" borderId="3"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protection hidden="1"/>
    </xf>
    <xf numFmtId="49" fontId="18" fillId="9" borderId="8"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readingOrder="2"/>
      <protection hidden="1"/>
    </xf>
    <xf numFmtId="49" fontId="22" fillId="9" borderId="2" xfId="2" applyNumberFormat="1" applyFill="1" applyBorder="1" applyAlignment="1" applyProtection="1">
      <alignment horizontal="center" vertical="top" wrapText="1" readingOrder="2"/>
      <protection hidden="1"/>
    </xf>
    <xf numFmtId="49" fontId="0" fillId="0" borderId="0" xfId="0" applyNumberFormat="1" applyAlignment="1" applyProtection="1">
      <alignment horizontal="center"/>
    </xf>
    <xf numFmtId="49" fontId="12" fillId="0" borderId="4" xfId="0" applyNumberFormat="1" applyFont="1" applyFill="1" applyBorder="1" applyAlignment="1">
      <alignment horizontal="center" vertical="top" wrapText="1"/>
    </xf>
    <xf numFmtId="0" fontId="8" fillId="10" borderId="44" xfId="0" applyFont="1" applyFill="1" applyBorder="1" applyAlignment="1" applyProtection="1">
      <alignment vertical="center" wrapText="1" readingOrder="2"/>
      <protection hidden="1"/>
    </xf>
    <xf numFmtId="9" fontId="8" fillId="10" borderId="31" xfId="0" applyNumberFormat="1" applyFont="1" applyFill="1" applyBorder="1" applyAlignment="1" applyProtection="1">
      <alignment horizontal="center" vertical="center" wrapText="1" readingOrder="2"/>
      <protection hidden="1"/>
    </xf>
    <xf numFmtId="0" fontId="8" fillId="10" borderId="17" xfId="0" applyFont="1" applyFill="1" applyBorder="1" applyAlignment="1" applyProtection="1">
      <alignment horizontal="center" vertical="center" wrapText="1" readingOrder="2"/>
      <protection hidden="1"/>
    </xf>
    <xf numFmtId="0" fontId="8" fillId="10" borderId="46" xfId="0" applyFont="1" applyFill="1" applyBorder="1" applyAlignment="1" applyProtection="1">
      <alignment vertical="center" wrapText="1" readingOrder="2"/>
      <protection hidden="1"/>
    </xf>
    <xf numFmtId="164" fontId="12" fillId="9" borderId="20" xfId="0" applyNumberFormat="1" applyFont="1" applyFill="1" applyBorder="1" applyAlignment="1" applyProtection="1">
      <alignment horizontal="center" vertical="center" wrapText="1" readingOrder="2"/>
      <protection hidden="1"/>
    </xf>
    <xf numFmtId="164" fontId="8" fillId="4" borderId="20" xfId="0" applyNumberFormat="1" applyFont="1" applyFill="1" applyBorder="1" applyAlignment="1" applyProtection="1">
      <alignment horizontal="center" vertical="center" wrapText="1" readingOrder="2"/>
      <protection hidden="1"/>
    </xf>
    <xf numFmtId="9" fontId="8" fillId="10" borderId="41" xfId="0" applyNumberFormat="1" applyFont="1" applyFill="1" applyBorder="1" applyAlignment="1" applyProtection="1">
      <alignment horizontal="center" vertical="center" wrapText="1" readingOrder="2"/>
      <protection hidden="1"/>
    </xf>
    <xf numFmtId="9" fontId="8" fillId="10" borderId="25" xfId="0" applyNumberFormat="1" applyFont="1" applyFill="1" applyBorder="1" applyAlignment="1" applyProtection="1">
      <alignment horizontal="center" vertical="center" wrapText="1" readingOrder="2"/>
      <protection hidden="1"/>
    </xf>
    <xf numFmtId="9" fontId="14" fillId="13" borderId="22" xfId="1" applyFont="1" applyFill="1" applyBorder="1" applyAlignment="1" applyProtection="1">
      <alignment horizontal="center" vertical="center" wrapText="1" readingOrder="2"/>
      <protection hidden="1"/>
    </xf>
    <xf numFmtId="165" fontId="16" fillId="6" borderId="28" xfId="1" applyNumberFormat="1" applyFont="1" applyFill="1" applyBorder="1" applyAlignment="1" applyProtection="1">
      <alignment horizontal="center" vertical="center" wrapText="1"/>
    </xf>
    <xf numFmtId="2" fontId="16" fillId="12" borderId="23" xfId="0" applyNumberFormat="1" applyFont="1" applyFill="1" applyBorder="1" applyAlignment="1" applyProtection="1">
      <alignment horizontal="center" vertical="center" wrapText="1"/>
    </xf>
    <xf numFmtId="49" fontId="16" fillId="12" borderId="17" xfId="0" applyNumberFormat="1" applyFont="1" applyFill="1" applyBorder="1" applyAlignment="1" applyProtection="1">
      <alignment horizontal="center" vertical="top" readingOrder="2"/>
      <protection hidden="1"/>
    </xf>
    <xf numFmtId="49" fontId="16" fillId="4" borderId="44" xfId="0" applyNumberFormat="1" applyFont="1" applyFill="1" applyBorder="1" applyAlignment="1" applyProtection="1">
      <alignment horizontal="center" vertical="top" wrapText="1" readingOrder="2"/>
      <protection hidden="1"/>
    </xf>
    <xf numFmtId="49" fontId="20" fillId="4" borderId="47" xfId="0" applyNumberFormat="1" applyFont="1" applyFill="1" applyBorder="1" applyAlignment="1" applyProtection="1">
      <alignment horizontal="center" vertical="top" wrapText="1"/>
      <protection hidden="1"/>
    </xf>
    <xf numFmtId="49" fontId="20" fillId="4" borderId="46" xfId="0" applyNumberFormat="1" applyFont="1" applyFill="1" applyBorder="1" applyAlignment="1" applyProtection="1">
      <alignment horizontal="center" vertical="top" wrapText="1"/>
      <protection hidden="1"/>
    </xf>
    <xf numFmtId="49" fontId="18" fillId="0" borderId="49" xfId="0" applyNumberFormat="1" applyFont="1" applyFill="1" applyBorder="1" applyAlignment="1" applyProtection="1">
      <alignment horizontal="center" vertical="top" wrapText="1" readingOrder="2"/>
      <protection hidden="1"/>
    </xf>
    <xf numFmtId="49" fontId="18" fillId="0" borderId="4" xfId="0" applyNumberFormat="1" applyFont="1" applyFill="1" applyBorder="1" applyAlignment="1" applyProtection="1">
      <alignment horizontal="center" vertical="top" wrapText="1" readingOrder="2"/>
      <protection hidden="1"/>
    </xf>
    <xf numFmtId="0" fontId="20" fillId="0" borderId="51" xfId="0" applyNumberFormat="1" applyFont="1" applyFill="1" applyBorder="1" applyAlignment="1" applyProtection="1">
      <alignment horizontal="center" vertical="top" wrapText="1"/>
      <protection hidden="1"/>
    </xf>
    <xf numFmtId="49" fontId="18" fillId="0" borderId="45" xfId="0" applyNumberFormat="1" applyFont="1" applyFill="1" applyBorder="1" applyAlignment="1" applyProtection="1">
      <alignment horizontal="center" vertical="top" wrapText="1" readingOrder="2"/>
      <protection hidden="1"/>
    </xf>
    <xf numFmtId="49" fontId="18" fillId="0" borderId="9" xfId="0" applyNumberFormat="1" applyFont="1" applyFill="1" applyBorder="1" applyAlignment="1" applyProtection="1">
      <alignment horizontal="center" vertical="top" wrapText="1" readingOrder="2"/>
      <protection hidden="1"/>
    </xf>
    <xf numFmtId="49" fontId="17" fillId="16" borderId="51" xfId="0" applyNumberFormat="1" applyFont="1" applyFill="1" applyBorder="1" applyAlignment="1" applyProtection="1">
      <alignment horizontal="center" vertical="top"/>
      <protection hidden="1"/>
    </xf>
    <xf numFmtId="49" fontId="18" fillId="0" borderId="54" xfId="0" applyNumberFormat="1" applyFont="1" applyFill="1" applyBorder="1" applyAlignment="1" applyProtection="1">
      <alignment horizontal="center" vertical="top" wrapText="1" readingOrder="2"/>
      <protection hidden="1"/>
    </xf>
    <xf numFmtId="49" fontId="18" fillId="0" borderId="56" xfId="0" applyNumberFormat="1" applyFont="1" applyFill="1" applyBorder="1" applyAlignment="1" applyProtection="1">
      <alignment horizontal="center" vertical="top" wrapText="1" readingOrder="2"/>
      <protection hidden="1"/>
    </xf>
    <xf numFmtId="0" fontId="11" fillId="4" borderId="36" xfId="0" applyFont="1" applyFill="1" applyBorder="1" applyAlignment="1">
      <alignment horizontal="justify" vertical="center" readingOrder="2"/>
    </xf>
    <xf numFmtId="0" fontId="11" fillId="4" borderId="0" xfId="0" applyFont="1" applyFill="1" applyAlignment="1">
      <alignment horizontal="justify" vertical="center" readingOrder="2"/>
    </xf>
    <xf numFmtId="49" fontId="16" fillId="4" borderId="26" xfId="0" applyNumberFormat="1" applyFont="1" applyFill="1" applyBorder="1" applyAlignment="1" applyProtection="1">
      <alignment horizontal="center" vertical="top" wrapText="1" readingOrder="2"/>
      <protection hidden="1"/>
    </xf>
    <xf numFmtId="49" fontId="20" fillId="17" borderId="57" xfId="0" applyNumberFormat="1" applyFont="1" applyFill="1" applyBorder="1" applyAlignment="1" applyProtection="1">
      <alignment horizontal="center" vertical="top" wrapText="1"/>
      <protection hidden="1"/>
    </xf>
    <xf numFmtId="49" fontId="20" fillId="4" borderId="44" xfId="0" applyNumberFormat="1" applyFont="1" applyFill="1" applyBorder="1" applyAlignment="1" applyProtection="1">
      <alignment horizontal="center" vertical="top" wrapText="1"/>
      <protection hidden="1"/>
    </xf>
    <xf numFmtId="49" fontId="20" fillId="4" borderId="55" xfId="0" applyNumberFormat="1" applyFont="1" applyFill="1" applyBorder="1" applyAlignment="1" applyProtection="1">
      <alignment horizontal="center" vertical="top" wrapText="1"/>
      <protection hidden="1"/>
    </xf>
    <xf numFmtId="0" fontId="11" fillId="4" borderId="21" xfId="0" applyFont="1" applyFill="1" applyBorder="1" applyAlignment="1">
      <alignment horizontal="justify" vertical="center" readingOrder="2"/>
    </xf>
    <xf numFmtId="0" fontId="12" fillId="6" borderId="22" xfId="0" applyFont="1" applyFill="1" applyBorder="1" applyAlignment="1" applyProtection="1">
      <alignment horizontal="center" vertical="center" wrapText="1" readingOrder="2"/>
      <protection hidden="1"/>
    </xf>
    <xf numFmtId="0" fontId="0" fillId="0" borderId="40" xfId="0" applyBorder="1" applyAlignment="1">
      <alignment horizontal="center" vertical="center"/>
    </xf>
    <xf numFmtId="0" fontId="1" fillId="0" borderId="41" xfId="0" applyFont="1" applyBorder="1" applyAlignment="1">
      <alignment horizontal="center" vertical="center" wrapText="1"/>
    </xf>
    <xf numFmtId="0" fontId="0" fillId="0" borderId="41" xfId="0" applyBorder="1" applyAlignment="1">
      <alignment horizontal="center"/>
    </xf>
    <xf numFmtId="49" fontId="11" fillId="4" borderId="29" xfId="0" applyNumberFormat="1" applyFont="1" applyFill="1" applyBorder="1" applyAlignment="1" applyProtection="1">
      <alignment horizontal="right" vertical="top" wrapText="1" readingOrder="2"/>
      <protection hidden="1"/>
    </xf>
    <xf numFmtId="49" fontId="11" fillId="4" borderId="32" xfId="0" applyNumberFormat="1" applyFont="1" applyFill="1" applyBorder="1" applyAlignment="1" applyProtection="1">
      <alignment horizontal="right" vertical="top" wrapText="1" readingOrder="2"/>
      <protection hidden="1"/>
    </xf>
    <xf numFmtId="49" fontId="17" fillId="16" borderId="6" xfId="0" applyNumberFormat="1" applyFont="1" applyFill="1" applyBorder="1" applyAlignment="1" applyProtection="1">
      <alignment horizontal="center" vertical="top"/>
      <protection hidden="1"/>
    </xf>
    <xf numFmtId="49" fontId="17" fillId="16" borderId="5" xfId="0" applyNumberFormat="1" applyFont="1" applyFill="1" applyBorder="1" applyAlignment="1" applyProtection="1">
      <alignment horizontal="center" vertical="top"/>
      <protection hidden="1"/>
    </xf>
    <xf numFmtId="49" fontId="11" fillId="12" borderId="50" xfId="0" applyNumberFormat="1" applyFont="1" applyFill="1" applyBorder="1" applyAlignment="1" applyProtection="1">
      <alignment horizontal="right" vertical="top" wrapText="1" readingOrder="2"/>
      <protection hidden="1"/>
    </xf>
    <xf numFmtId="49" fontId="11" fillId="12" borderId="49" xfId="0" applyNumberFormat="1" applyFont="1" applyFill="1" applyBorder="1" applyAlignment="1" applyProtection="1">
      <alignment horizontal="right" vertical="top" wrapText="1" readingOrder="2"/>
      <protection hidden="1"/>
    </xf>
    <xf numFmtId="49" fontId="20" fillId="17" borderId="52" xfId="0" applyNumberFormat="1" applyFont="1" applyFill="1" applyBorder="1" applyAlignment="1" applyProtection="1">
      <alignment horizontal="center" vertical="top" wrapText="1"/>
      <protection hidden="1"/>
    </xf>
    <xf numFmtId="49" fontId="20" fillId="17" borderId="5" xfId="0" applyNumberFormat="1" applyFont="1" applyFill="1" applyBorder="1" applyAlignment="1" applyProtection="1">
      <alignment horizontal="center" vertical="top" wrapText="1"/>
      <protection hidden="1"/>
    </xf>
    <xf numFmtId="49" fontId="11" fillId="12" borderId="29" xfId="0" applyNumberFormat="1" applyFont="1" applyFill="1" applyBorder="1" applyAlignment="1" applyProtection="1">
      <alignment horizontal="right" vertical="top" wrapText="1" readingOrder="2"/>
      <protection hidden="1"/>
    </xf>
    <xf numFmtId="49" fontId="11" fillId="12" borderId="32" xfId="0" applyNumberFormat="1" applyFont="1" applyFill="1" applyBorder="1" applyAlignment="1" applyProtection="1">
      <alignment horizontal="right" vertical="top" wrapText="1" readingOrder="2"/>
      <protection hidden="1"/>
    </xf>
    <xf numFmtId="49" fontId="16" fillId="9" borderId="16" xfId="0" applyNumberFormat="1" applyFont="1" applyFill="1" applyBorder="1" applyAlignment="1" applyProtection="1">
      <alignment horizontal="center" wrapText="1"/>
      <protection hidden="1"/>
    </xf>
    <xf numFmtId="49" fontId="16" fillId="9" borderId="12" xfId="0" applyNumberFormat="1" applyFont="1" applyFill="1" applyBorder="1" applyAlignment="1" applyProtection="1">
      <alignment horizontal="center" wrapText="1"/>
      <protection hidden="1"/>
    </xf>
    <xf numFmtId="49" fontId="16" fillId="9" borderId="13" xfId="0" applyNumberFormat="1" applyFont="1" applyFill="1" applyBorder="1" applyAlignment="1" applyProtection="1">
      <alignment horizontal="center" wrapText="1"/>
      <protection hidden="1"/>
    </xf>
    <xf numFmtId="49" fontId="17" fillId="9" borderId="36" xfId="0" applyNumberFormat="1" applyFont="1" applyFill="1" applyBorder="1" applyAlignment="1" applyProtection="1">
      <alignment horizontal="center" vertical="top" wrapText="1"/>
      <protection hidden="1"/>
    </xf>
    <xf numFmtId="49" fontId="17" fillId="9" borderId="14" xfId="0" applyNumberFormat="1" applyFont="1" applyFill="1" applyBorder="1" applyAlignment="1" applyProtection="1">
      <alignment horizontal="center" vertical="top" wrapText="1"/>
      <protection hidden="1"/>
    </xf>
    <xf numFmtId="49" fontId="19" fillId="9" borderId="29" xfId="0" applyNumberFormat="1" applyFont="1" applyFill="1" applyBorder="1" applyAlignment="1" applyProtection="1">
      <alignment horizontal="center" vertical="top" wrapText="1"/>
      <protection hidden="1"/>
    </xf>
    <xf numFmtId="49" fontId="19" fillId="9" borderId="32" xfId="0" applyNumberFormat="1" applyFont="1" applyFill="1" applyBorder="1" applyAlignment="1" applyProtection="1">
      <alignment horizontal="center" vertical="top" wrapText="1"/>
      <protection hidden="1"/>
    </xf>
    <xf numFmtId="49" fontId="18" fillId="9" borderId="29" xfId="0" applyNumberFormat="1" applyFont="1" applyFill="1" applyBorder="1" applyAlignment="1" applyProtection="1">
      <alignment horizontal="center" vertical="top" wrapText="1"/>
      <protection hidden="1"/>
    </xf>
    <xf numFmtId="49" fontId="18" fillId="9" borderId="32" xfId="0" applyNumberFormat="1" applyFont="1" applyFill="1" applyBorder="1" applyAlignment="1" applyProtection="1">
      <alignment horizontal="center" vertical="top" wrapText="1"/>
      <protection hidden="1"/>
    </xf>
    <xf numFmtId="49" fontId="18" fillId="9" borderId="33" xfId="0" applyNumberFormat="1" applyFont="1" applyFill="1" applyBorder="1" applyAlignment="1" applyProtection="1">
      <alignment horizontal="center" vertical="top" wrapText="1"/>
      <protection hidden="1"/>
    </xf>
    <xf numFmtId="49" fontId="18" fillId="9" borderId="24" xfId="0" applyNumberFormat="1" applyFont="1" applyFill="1" applyBorder="1" applyAlignment="1" applyProtection="1">
      <alignment horizontal="center" vertical="top" wrapText="1"/>
      <protection hidden="1"/>
    </xf>
    <xf numFmtId="49" fontId="20" fillId="17" borderId="36" xfId="0" applyNumberFormat="1" applyFont="1" applyFill="1" applyBorder="1" applyAlignment="1" applyProtection="1">
      <alignment horizontal="center" vertical="top" wrapText="1"/>
      <protection hidden="1"/>
    </xf>
    <xf numFmtId="49" fontId="20" fillId="17" borderId="14" xfId="0" applyNumberFormat="1" applyFont="1" applyFill="1" applyBorder="1" applyAlignment="1" applyProtection="1">
      <alignment horizontal="center" vertical="top" wrapText="1"/>
      <protection hidden="1"/>
    </xf>
    <xf numFmtId="49" fontId="11" fillId="12" borderId="29" xfId="0" applyNumberFormat="1" applyFont="1" applyFill="1" applyBorder="1" applyAlignment="1" applyProtection="1">
      <alignment horizontal="center" vertical="top" wrapText="1" readingOrder="2"/>
      <protection hidden="1"/>
    </xf>
    <xf numFmtId="49" fontId="11" fillId="12" borderId="32" xfId="0" applyNumberFormat="1" applyFont="1" applyFill="1" applyBorder="1" applyAlignment="1" applyProtection="1">
      <alignment horizontal="center" vertical="top" wrapText="1" readingOrder="2"/>
      <protection hidden="1"/>
    </xf>
    <xf numFmtId="49" fontId="16" fillId="15" borderId="7" xfId="0" applyNumberFormat="1" applyFont="1" applyFill="1" applyBorder="1" applyAlignment="1" applyProtection="1">
      <alignment horizontal="center" vertical="top" readingOrder="2"/>
      <protection hidden="1"/>
    </xf>
    <xf numFmtId="49" fontId="16" fillId="15" borderId="42" xfId="0" applyNumberFormat="1" applyFont="1" applyFill="1" applyBorder="1" applyAlignment="1" applyProtection="1">
      <alignment horizontal="center" vertical="top" readingOrder="2"/>
      <protection hidden="1"/>
    </xf>
    <xf numFmtId="49" fontId="16" fillId="15" borderId="24" xfId="0" applyNumberFormat="1" applyFont="1" applyFill="1" applyBorder="1" applyAlignment="1" applyProtection="1">
      <alignment horizontal="center" vertical="top" readingOrder="2"/>
      <protection hidden="1"/>
    </xf>
    <xf numFmtId="49" fontId="16" fillId="12" borderId="53" xfId="0" applyNumberFormat="1" applyFont="1" applyFill="1" applyBorder="1" applyAlignment="1" applyProtection="1">
      <alignment horizontal="center" vertical="top" readingOrder="2"/>
      <protection hidden="1"/>
    </xf>
    <xf numFmtId="49" fontId="16" fillId="12" borderId="48" xfId="0" applyNumberFormat="1" applyFont="1" applyFill="1" applyBorder="1" applyAlignment="1" applyProtection="1">
      <alignment horizontal="center" vertical="top" readingOrder="2"/>
      <protection hidden="1"/>
    </xf>
    <xf numFmtId="49" fontId="16" fillId="12" borderId="40" xfId="0" applyNumberFormat="1" applyFont="1" applyFill="1" applyBorder="1" applyAlignment="1" applyProtection="1">
      <alignment horizontal="center" vertical="top" readingOrder="2"/>
      <protection hidden="1"/>
    </xf>
    <xf numFmtId="49" fontId="16" fillId="12" borderId="11" xfId="0" applyNumberFormat="1" applyFont="1" applyFill="1" applyBorder="1" applyAlignment="1" applyProtection="1">
      <alignment horizontal="center" vertical="top" readingOrder="2"/>
      <protection hidden="1"/>
    </xf>
    <xf numFmtId="49" fontId="16" fillId="12" borderId="17" xfId="0" applyNumberFormat="1" applyFont="1" applyFill="1" applyBorder="1" applyAlignment="1" applyProtection="1">
      <alignment horizontal="center" vertical="top" readingOrder="2"/>
      <protection hidden="1"/>
    </xf>
    <xf numFmtId="1" fontId="14" fillId="13" borderId="20" xfId="1" applyNumberFormat="1" applyFont="1" applyFill="1" applyBorder="1" applyAlignment="1" applyProtection="1">
      <alignment horizontal="center" vertical="center" wrapText="1" readingOrder="2"/>
      <protection hidden="1"/>
    </xf>
    <xf numFmtId="1" fontId="14" fillId="13" borderId="21" xfId="1" applyNumberFormat="1" applyFont="1" applyFill="1" applyBorder="1" applyAlignment="1" applyProtection="1">
      <alignment horizontal="center" vertical="center" wrapText="1" readingOrder="2"/>
      <protection hidden="1"/>
    </xf>
    <xf numFmtId="0" fontId="8" fillId="14" borderId="38" xfId="0" applyFont="1" applyFill="1" applyBorder="1" applyAlignment="1" applyProtection="1">
      <alignment horizontal="center" vertical="center" wrapText="1" readingOrder="2"/>
      <protection hidden="1"/>
    </xf>
    <xf numFmtId="0" fontId="8" fillId="14" borderId="20" xfId="0" applyFont="1" applyFill="1" applyBorder="1" applyAlignment="1" applyProtection="1">
      <alignment horizontal="center" vertical="center" wrapText="1" readingOrder="2"/>
      <protection hidden="1"/>
    </xf>
    <xf numFmtId="0" fontId="8" fillId="5" borderId="18" xfId="0" applyNumberFormat="1" applyFont="1" applyFill="1" applyBorder="1" applyAlignment="1" applyProtection="1">
      <alignment horizontal="center" vertical="center" wrapText="1" readingOrder="2"/>
      <protection hidden="1"/>
    </xf>
    <xf numFmtId="0" fontId="8" fillId="5" borderId="36" xfId="0" applyNumberFormat="1" applyFont="1" applyFill="1" applyBorder="1" applyAlignment="1" applyProtection="1">
      <alignment horizontal="center" vertical="center" wrapText="1" readingOrder="2"/>
      <protection hidden="1"/>
    </xf>
    <xf numFmtId="0" fontId="15" fillId="5" borderId="16" xfId="0" applyFont="1" applyFill="1" applyBorder="1" applyAlignment="1" applyProtection="1">
      <alignment horizontal="center" vertical="center" wrapText="1" readingOrder="2"/>
      <protection hidden="1"/>
    </xf>
    <xf numFmtId="0" fontId="15" fillId="5" borderId="39" xfId="0" applyFont="1" applyFill="1" applyBorder="1" applyAlignment="1" applyProtection="1">
      <alignment horizontal="center" vertical="center" wrapText="1" readingOrder="2"/>
      <protection hidden="1"/>
    </xf>
    <xf numFmtId="0" fontId="15" fillId="5" borderId="12" xfId="0" applyFont="1" applyFill="1" applyBorder="1" applyAlignment="1" applyProtection="1">
      <alignment horizontal="center" vertical="center" wrapText="1" readingOrder="2"/>
      <protection hidden="1"/>
    </xf>
    <xf numFmtId="0" fontId="15" fillId="5" borderId="21" xfId="0" applyFont="1" applyFill="1" applyBorder="1" applyAlignment="1" applyProtection="1">
      <alignment horizontal="center" vertical="center" wrapText="1" readingOrder="2"/>
      <protection hidden="1"/>
    </xf>
    <xf numFmtId="0" fontId="8" fillId="5" borderId="16" xfId="0" applyNumberFormat="1" applyFont="1" applyFill="1" applyBorder="1" applyAlignment="1" applyProtection="1">
      <alignment horizontal="center" vertical="center" wrapText="1" readingOrder="2"/>
      <protection hidden="1"/>
    </xf>
    <xf numFmtId="0" fontId="8" fillId="5" borderId="19" xfId="0" applyNumberFormat="1" applyFont="1" applyFill="1" applyBorder="1" applyAlignment="1" applyProtection="1">
      <alignment horizontal="center" vertical="center" wrapText="1" readingOrder="2"/>
      <protection hidden="1"/>
    </xf>
    <xf numFmtId="0" fontId="8" fillId="10" borderId="40" xfId="0" applyFont="1" applyFill="1" applyBorder="1" applyAlignment="1" applyProtection="1">
      <alignment horizontal="center" vertical="center" wrapText="1" readingOrder="2"/>
      <protection hidden="1"/>
    </xf>
    <xf numFmtId="0" fontId="8" fillId="10" borderId="11" xfId="0" applyFont="1" applyFill="1" applyBorder="1" applyAlignment="1" applyProtection="1">
      <alignment horizontal="center" vertical="center" wrapText="1" readingOrder="2"/>
      <protection hidden="1"/>
    </xf>
    <xf numFmtId="0" fontId="8" fillId="10" borderId="17" xfId="0" applyFont="1" applyFill="1" applyBorder="1" applyAlignment="1" applyProtection="1">
      <alignment horizontal="center" vertical="center" wrapText="1" readingOrder="2"/>
      <protection hidden="1"/>
    </xf>
    <xf numFmtId="0" fontId="10" fillId="11" borderId="16" xfId="0" applyFont="1" applyFill="1" applyBorder="1" applyAlignment="1">
      <alignment horizontal="center" vertical="center" wrapText="1"/>
    </xf>
    <xf numFmtId="0" fontId="10" fillId="11" borderId="36" xfId="0" applyFont="1" applyFill="1" applyBorder="1" applyAlignment="1">
      <alignment horizontal="center" vertical="center" wrapText="1"/>
    </xf>
    <xf numFmtId="0" fontId="10" fillId="11" borderId="12" xfId="0" applyFont="1" applyFill="1" applyBorder="1" applyAlignment="1">
      <alignment horizontal="center" vertical="center" wrapText="1"/>
    </xf>
    <xf numFmtId="0" fontId="10" fillId="11" borderId="29" xfId="0" applyFont="1" applyFill="1" applyBorder="1" applyAlignment="1">
      <alignment horizontal="center" vertical="center" wrapText="1"/>
    </xf>
    <xf numFmtId="0" fontId="2" fillId="18" borderId="38" xfId="0" applyFont="1" applyFill="1" applyBorder="1" applyAlignment="1" applyProtection="1">
      <alignment horizontal="center" vertical="center" wrapText="1"/>
      <protection hidden="1"/>
    </xf>
    <xf numFmtId="0" fontId="2" fillId="18" borderId="32" xfId="0" applyFont="1" applyFill="1" applyBorder="1" applyAlignment="1" applyProtection="1">
      <alignment horizontal="center" vertical="center" wrapText="1"/>
      <protection hidden="1"/>
    </xf>
    <xf numFmtId="0" fontId="16" fillId="8" borderId="1" xfId="0" applyFont="1" applyFill="1" applyBorder="1" applyAlignment="1" applyProtection="1">
      <alignment horizontal="center" vertical="center" wrapText="1"/>
    </xf>
    <xf numFmtId="0" fontId="16" fillId="8" borderId="4" xfId="0" applyFont="1" applyFill="1" applyBorder="1" applyAlignment="1" applyProtection="1">
      <alignment horizontal="center" vertical="center" wrapText="1"/>
    </xf>
    <xf numFmtId="0" fontId="5" fillId="8" borderId="30" xfId="0" applyFont="1" applyFill="1" applyBorder="1" applyAlignment="1" applyProtection="1">
      <alignment horizontal="center"/>
    </xf>
    <xf numFmtId="0" fontId="5" fillId="8" borderId="14" xfId="0" applyFont="1" applyFill="1" applyBorder="1" applyAlignment="1" applyProtection="1">
      <alignment horizontal="center"/>
    </xf>
    <xf numFmtId="9" fontId="21" fillId="7" borderId="38" xfId="0" applyNumberFormat="1" applyFont="1" applyFill="1" applyBorder="1" applyAlignment="1" applyProtection="1">
      <alignment horizontal="center" vertical="center"/>
    </xf>
    <xf numFmtId="9" fontId="21" fillId="7" borderId="32" xfId="0" applyNumberFormat="1" applyFont="1" applyFill="1" applyBorder="1" applyAlignment="1" applyProtection="1">
      <alignment horizontal="center" vertical="center"/>
    </xf>
    <xf numFmtId="0" fontId="0" fillId="0" borderId="43" xfId="0" applyBorder="1" applyAlignment="1" applyProtection="1">
      <alignment horizontal="center"/>
    </xf>
    <xf numFmtId="0" fontId="15" fillId="5" borderId="36" xfId="0" applyFont="1" applyFill="1" applyBorder="1" applyAlignment="1" applyProtection="1">
      <alignment horizontal="center" vertical="center" wrapText="1" readingOrder="2"/>
      <protection hidden="1"/>
    </xf>
    <xf numFmtId="0" fontId="15" fillId="5" borderId="29" xfId="0" applyFont="1" applyFill="1" applyBorder="1" applyAlignment="1" applyProtection="1">
      <alignment horizontal="center" vertical="center" wrapText="1" readingOrder="2"/>
      <protection hidden="1"/>
    </xf>
    <xf numFmtId="0" fontId="8" fillId="10" borderId="31" xfId="0" applyFont="1" applyFill="1" applyBorder="1" applyAlignment="1" applyProtection="1">
      <alignment vertical="center" wrapText="1" readingOrder="2"/>
      <protection hidden="1"/>
    </xf>
    <xf numFmtId="0" fontId="8" fillId="10" borderId="50" xfId="0" applyFont="1" applyFill="1" applyBorder="1" applyAlignment="1" applyProtection="1">
      <alignment vertical="center" wrapText="1" readingOrder="2"/>
      <protection hidden="1"/>
    </xf>
    <xf numFmtId="0" fontId="8" fillId="14" borderId="58" xfId="0" applyFont="1" applyFill="1" applyBorder="1" applyAlignment="1" applyProtection="1">
      <alignment horizontal="center" vertical="center" wrapText="1" readingOrder="2"/>
      <protection hidden="1"/>
    </xf>
    <xf numFmtId="0" fontId="24" fillId="6" borderId="44" xfId="0" applyFont="1" applyFill="1" applyBorder="1" applyAlignment="1" applyProtection="1">
      <alignment horizontal="center" vertical="center" wrapText="1" readingOrder="2"/>
      <protection hidden="1"/>
    </xf>
    <xf numFmtId="0" fontId="12" fillId="6" borderId="46" xfId="0" applyFont="1" applyFill="1" applyBorder="1" applyAlignment="1" applyProtection="1">
      <alignment horizontal="center" vertical="center" wrapText="1" readingOrder="2"/>
      <protection hidden="1"/>
    </xf>
    <xf numFmtId="0" fontId="8" fillId="10" borderId="31" xfId="0" applyFont="1" applyFill="1" applyBorder="1" applyAlignment="1" applyProtection="1">
      <alignment horizontal="center" vertical="center" wrapText="1" readingOrder="2"/>
      <protection hidden="1"/>
    </xf>
    <xf numFmtId="0" fontId="24" fillId="6" borderId="21" xfId="0" applyFont="1" applyFill="1" applyBorder="1" applyAlignment="1" applyProtection="1">
      <alignment horizontal="center" vertical="center" wrapText="1" readingOrder="2"/>
      <protection hidden="1"/>
    </xf>
    <xf numFmtId="0" fontId="8" fillId="5" borderId="21" xfId="0" applyNumberFormat="1" applyFont="1" applyFill="1" applyBorder="1" applyAlignment="1" applyProtection="1">
      <alignment horizontal="center" vertical="center" wrapText="1" readingOrder="2"/>
      <protection hidden="1"/>
    </xf>
    <xf numFmtId="164" fontId="8" fillId="10" borderId="12" xfId="0" applyNumberFormat="1" applyFont="1" applyFill="1" applyBorder="1" applyAlignment="1" applyProtection="1">
      <alignment horizontal="center" vertical="center" wrapText="1" readingOrder="2"/>
      <protection hidden="1"/>
    </xf>
    <xf numFmtId="164" fontId="8" fillId="10" borderId="22" xfId="0" applyNumberFormat="1" applyFont="1" applyFill="1" applyBorder="1" applyAlignment="1" applyProtection="1">
      <alignment horizontal="center" vertical="center" wrapText="1" readingOrder="2"/>
      <protection hidden="1"/>
    </xf>
    <xf numFmtId="164" fontId="8" fillId="14" borderId="22" xfId="0" applyNumberFormat="1" applyFont="1" applyFill="1" applyBorder="1" applyAlignment="1" applyProtection="1">
      <alignment horizontal="center" vertical="center" wrapText="1" readingOrder="2"/>
      <protection hidden="1"/>
    </xf>
    <xf numFmtId="0" fontId="8" fillId="2" borderId="12" xfId="0" applyNumberFormat="1" applyFont="1" applyFill="1" applyBorder="1" applyAlignment="1" applyProtection="1">
      <alignment horizontal="center" vertical="center" wrapText="1" readingOrder="2"/>
      <protection hidden="1"/>
    </xf>
    <xf numFmtId="0" fontId="8" fillId="2" borderId="22" xfId="0" applyNumberFormat="1" applyFont="1" applyFill="1" applyBorder="1" applyAlignment="1" applyProtection="1">
      <alignment horizontal="center" vertical="center" wrapText="1" readingOrder="2"/>
      <protection hidden="1"/>
    </xf>
    <xf numFmtId="0" fontId="5" fillId="11" borderId="13" xfId="0" applyFont="1" applyFill="1" applyBorder="1" applyAlignment="1">
      <alignment horizontal="center" vertical="center"/>
    </xf>
    <xf numFmtId="0" fontId="5" fillId="11" borderId="15" xfId="0" applyFont="1" applyFill="1" applyBorder="1" applyAlignment="1">
      <alignment horizontal="center" vertical="center"/>
    </xf>
    <xf numFmtId="0" fontId="0" fillId="0" borderId="58" xfId="0" applyBorder="1" applyAlignment="1">
      <alignment horizontal="center"/>
    </xf>
    <xf numFmtId="0" fontId="0" fillId="0" borderId="43" xfId="0" applyBorder="1" applyAlignment="1">
      <alignment horizontal="center"/>
    </xf>
    <xf numFmtId="0" fontId="8" fillId="2" borderId="38" xfId="0" applyNumberFormat="1" applyFont="1" applyFill="1" applyBorder="1" applyAlignment="1" applyProtection="1">
      <alignment horizontal="center" vertical="center" wrapText="1" readingOrder="2"/>
      <protection hidden="1"/>
    </xf>
    <xf numFmtId="0" fontId="8" fillId="2" borderId="32" xfId="0" applyNumberFormat="1" applyFont="1" applyFill="1" applyBorder="1" applyAlignment="1" applyProtection="1">
      <alignment horizontal="center" vertical="center" wrapText="1" readingOrder="2"/>
      <protection hidden="1"/>
    </xf>
    <xf numFmtId="0" fontId="8" fillId="2" borderId="58" xfId="0" applyNumberFormat="1" applyFont="1" applyFill="1" applyBorder="1" applyAlignment="1" applyProtection="1">
      <alignment horizontal="center" vertical="center" wrapText="1" readingOrder="2"/>
      <protection hidden="1"/>
    </xf>
    <xf numFmtId="0" fontId="8" fillId="5" borderId="17" xfId="0" applyNumberFormat="1" applyFont="1" applyFill="1" applyBorder="1" applyAlignment="1" applyProtection="1">
      <alignment horizontal="center" vertical="center" wrapText="1" readingOrder="2"/>
      <protection hidden="1"/>
    </xf>
    <xf numFmtId="0" fontId="8" fillId="5" borderId="25" xfId="0" applyNumberFormat="1" applyFont="1" applyFill="1" applyBorder="1" applyAlignment="1" applyProtection="1">
      <alignment horizontal="center" vertical="center" wrapText="1" readingOrder="2"/>
      <protection hidden="1"/>
    </xf>
    <xf numFmtId="0" fontId="8" fillId="5" borderId="59" xfId="0" applyNumberFormat="1" applyFont="1" applyFill="1" applyBorder="1" applyAlignment="1" applyProtection="1">
      <alignment horizontal="center" vertical="center" wrapText="1" readingOrder="2"/>
      <protection hidden="1"/>
    </xf>
    <xf numFmtId="0" fontId="8" fillId="5" borderId="60" xfId="0" applyNumberFormat="1" applyFont="1" applyFill="1" applyBorder="1" applyAlignment="1" applyProtection="1">
      <alignment horizontal="center" vertical="center" wrapText="1" readingOrder="2"/>
      <protection hidden="1"/>
    </xf>
    <xf numFmtId="0" fontId="8" fillId="5" borderId="61" xfId="0" applyNumberFormat="1" applyFont="1" applyFill="1" applyBorder="1" applyAlignment="1" applyProtection="1">
      <alignment horizontal="center" vertical="center" wrapText="1" readingOrder="2"/>
      <protection hidden="1"/>
    </xf>
    <xf numFmtId="0" fontId="0" fillId="0" borderId="62" xfId="0" applyBorder="1" applyAlignment="1">
      <alignment horizontal="center" vertical="center" wrapText="1" readingOrder="2"/>
    </xf>
    <xf numFmtId="9" fontId="9" fillId="5" borderId="22" xfId="1" applyFont="1" applyFill="1" applyBorder="1" applyAlignment="1" applyProtection="1">
      <alignment horizontal="center" vertical="center" wrapText="1" readingOrder="2"/>
      <protection hidden="1"/>
    </xf>
    <xf numFmtId="9" fontId="0" fillId="5" borderId="37" xfId="0" applyNumberFormat="1" applyFill="1" applyBorder="1" applyAlignment="1">
      <alignment horizontal="center" vertical="center"/>
    </xf>
    <xf numFmtId="0" fontId="0" fillId="3" borderId="20" xfId="0" applyFill="1" applyBorder="1" applyAlignment="1">
      <alignment horizontal="center" vertical="center" wrapText="1"/>
    </xf>
    <xf numFmtId="9" fontId="9" fillId="5" borderId="25" xfId="1" applyFont="1" applyFill="1" applyBorder="1" applyAlignment="1" applyProtection="1">
      <alignment horizontal="center" vertical="center" wrapText="1" readingOrder="2"/>
      <protection hidden="1"/>
    </xf>
    <xf numFmtId="0" fontId="2" fillId="5" borderId="21" xfId="0" applyFont="1" applyFill="1" applyBorder="1" applyAlignment="1" applyProtection="1">
      <alignment horizontal="center" vertical="center" wrapText="1"/>
      <protection hidden="1"/>
    </xf>
    <xf numFmtId="0" fontId="11" fillId="6" borderId="9" xfId="0" applyFont="1" applyFill="1" applyBorder="1" applyAlignment="1" applyProtection="1">
      <alignment horizontal="center" vertical="center" wrapText="1"/>
    </xf>
    <xf numFmtId="0" fontId="16" fillId="12" borderId="2" xfId="0" applyFont="1" applyFill="1" applyBorder="1" applyAlignment="1" applyProtection="1">
      <alignment horizontal="center" vertical="center" wrapText="1"/>
    </xf>
  </cellXfs>
  <cellStyles count="3">
    <cellStyle name="Normal" xfId="0" builtinId="0"/>
    <cellStyle name="Percent" xfId="1" builtinId="5"/>
    <cellStyle name="היפר-קישור" xfId="2" builtinId="8"/>
  </cellStyles>
  <dxfs count="45">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5"/>
  <sheetViews>
    <sheetView showGridLines="0" rightToLeft="1" view="pageBreakPreview" zoomScaleNormal="100" zoomScaleSheetLayoutView="100" workbookViewId="0">
      <pane xSplit="3" ySplit="2" topLeftCell="D12" activePane="bottomRight" state="frozen"/>
      <selection pane="topRight" activeCell="D1" sqref="D1"/>
      <selection pane="bottomLeft" activeCell="A3" sqref="A3"/>
      <selection pane="bottomRight" activeCell="C17" sqref="C17"/>
    </sheetView>
  </sheetViews>
  <sheetFormatPr defaultColWidth="9" defaultRowHeight="15" x14ac:dyDescent="0.25"/>
  <cols>
    <col min="1" max="1" width="7.28515625" style="18" bestFit="1" customWidth="1"/>
    <col min="2" max="2" width="15.28515625" style="19" customWidth="1"/>
    <col min="3" max="3" width="58.42578125" style="18" customWidth="1"/>
    <col min="4" max="6" width="11.42578125" style="15" customWidth="1"/>
    <col min="7" max="16384" width="9" style="15"/>
  </cols>
  <sheetData>
    <row r="1" spans="1:6" s="49" customFormat="1" ht="19.5" x14ac:dyDescent="0.25">
      <c r="A1" s="97" t="s">
        <v>0</v>
      </c>
      <c r="B1" s="100" t="s">
        <v>1</v>
      </c>
      <c r="C1" s="101"/>
      <c r="D1" s="48">
        <v>1</v>
      </c>
      <c r="E1" s="48">
        <v>2</v>
      </c>
      <c r="F1" s="48">
        <v>3</v>
      </c>
    </row>
    <row r="2" spans="1:6" s="47" customFormat="1" ht="18.75" x14ac:dyDescent="0.25">
      <c r="A2" s="98"/>
      <c r="B2" s="102" t="s">
        <v>18</v>
      </c>
      <c r="C2" s="103"/>
      <c r="D2" s="46"/>
      <c r="E2" s="46"/>
      <c r="F2" s="46"/>
    </row>
    <row r="3" spans="1:6" s="47" customFormat="1" ht="18.75" x14ac:dyDescent="0.25">
      <c r="A3" s="98"/>
      <c r="B3" s="102" t="s">
        <v>19</v>
      </c>
      <c r="C3" s="103"/>
      <c r="D3" s="46"/>
      <c r="E3" s="46"/>
      <c r="F3" s="46"/>
    </row>
    <row r="4" spans="1:6" s="47" customFormat="1" x14ac:dyDescent="0.25">
      <c r="A4" s="98"/>
      <c r="B4" s="104" t="s">
        <v>22</v>
      </c>
      <c r="C4" s="105"/>
      <c r="D4" s="46"/>
      <c r="E4" s="46"/>
      <c r="F4" s="46"/>
    </row>
    <row r="5" spans="1:6" s="47" customFormat="1" x14ac:dyDescent="0.25">
      <c r="A5" s="98"/>
      <c r="B5" s="104" t="s">
        <v>12</v>
      </c>
      <c r="C5" s="105"/>
      <c r="D5" s="46"/>
      <c r="E5" s="46"/>
      <c r="F5" s="46"/>
    </row>
    <row r="6" spans="1:6" s="47" customFormat="1" ht="15.75" thickBot="1" x14ac:dyDescent="0.3">
      <c r="A6" s="99"/>
      <c r="B6" s="106" t="s">
        <v>25</v>
      </c>
      <c r="C6" s="107"/>
      <c r="D6" s="50"/>
      <c r="E6" s="50"/>
      <c r="F6" s="50"/>
    </row>
    <row r="7" spans="1:6" ht="33.75" thickBot="1" x14ac:dyDescent="0.3">
      <c r="A7" s="23" t="s">
        <v>36</v>
      </c>
      <c r="B7" s="89" t="s">
        <v>27</v>
      </c>
      <c r="C7" s="90"/>
      <c r="D7" s="27" t="str">
        <f>IF(OR(D8="פסילה",D13="פסילה"),"פסילה",IF(OR(D8="נדרשת השלמה",D13="נדרשת השלמה"),"נדרשת השלמה","עמידה בדרישות"))</f>
        <v>נדרשת השלמה</v>
      </c>
      <c r="E7" s="27" t="str">
        <f>IF(OR(E8="פסילה",E13="פסילה"),"פסילה",IF(OR(E8="נדרשת השלמה",E13="נדרשת השלמה"),"נדרשת השלמה","עמידה בדרישות"))</f>
        <v>נדרשת השלמה</v>
      </c>
      <c r="F7" s="27" t="str">
        <f>IF(OR(F8="פסילה",F13="פסילה"),"פסילה",IF(OR(F8="נדרשת השלמה",F13="נדרשת השלמה"),"נדרשת השלמה","עמידה בדרישות"))</f>
        <v>נדרשת השלמה</v>
      </c>
    </row>
    <row r="8" spans="1:6" s="20" customFormat="1" ht="33" x14ac:dyDescent="0.25">
      <c r="A8" s="24" t="s">
        <v>37</v>
      </c>
      <c r="B8" s="108" t="s">
        <v>14</v>
      </c>
      <c r="C8" s="109"/>
      <c r="D8" s="27" t="str">
        <f t="array" ref="D8">IF(SUM(LEN(D9:D12)-LEN(SUBSTITUTE(D9:D12,"V","")))+SUM(LEN(D9:D12)-LEN(SUBSTITUTE(D9:D12,"ל.ר.","")))/LEN("ל.ר.")=4,"עמידה בדרישות",IF(SUM(LEN(D9:D12)-LEN(SUBSTITUTE(D9:D12,"X","")))&gt;0,"פסילה","נדרשת השלמה"))</f>
        <v>נדרשת השלמה</v>
      </c>
      <c r="E8" s="27" t="str">
        <f t="array" ref="E8">IF(SUM(LEN(E9:E12)-LEN(SUBSTITUTE(E9:E12,"V","")))+SUM(LEN(E9:E12)-LEN(SUBSTITUTE(E9:E12,"ל.ר.","")))/LEN("ל.ר.")=4,"עמידה בדרישות",IF(SUM(LEN(E9:E12)-LEN(SUBSTITUTE(E9:E12,"X","")))&gt;0,"פסילה","נדרשת השלמה"))</f>
        <v>נדרשת השלמה</v>
      </c>
      <c r="F8" s="27" t="str">
        <f t="array" ref="F8">IF(SUM(LEN(F9:F12)-LEN(SUBSTITUTE(F9:F12,"V","")))+SUM(LEN(F9:F12)-LEN(SUBSTITUTE(F9:F12,"ל.ר.","")))/LEN("ל.ר.")=4,"עמידה בדרישות",IF(SUM(LEN(F9:F12)-LEN(SUBSTITUTE(F9:F12,"X","")))&gt;0,"פסילה","נדרשת השלמה"))</f>
        <v>נדרשת השלמה</v>
      </c>
    </row>
    <row r="9" spans="1:6" s="20" customFormat="1" ht="15.75" customHeight="1" x14ac:dyDescent="0.25">
      <c r="A9" s="25" t="s">
        <v>38</v>
      </c>
      <c r="B9" s="87" t="s">
        <v>94</v>
      </c>
      <c r="C9" s="88"/>
      <c r="D9" s="21"/>
      <c r="E9" s="21"/>
      <c r="F9" s="21"/>
    </row>
    <row r="10" spans="1:6" s="20" customFormat="1" ht="20.25" customHeight="1" x14ac:dyDescent="0.25">
      <c r="A10" s="25" t="s">
        <v>39</v>
      </c>
      <c r="B10" s="87" t="s">
        <v>95</v>
      </c>
      <c r="C10" s="88"/>
      <c r="D10" s="21"/>
      <c r="E10" s="21"/>
      <c r="F10" s="21"/>
    </row>
    <row r="11" spans="1:6" s="20" customFormat="1" ht="33" customHeight="1" x14ac:dyDescent="0.25">
      <c r="A11" s="25" t="s">
        <v>100</v>
      </c>
      <c r="B11" s="87" t="s">
        <v>96</v>
      </c>
      <c r="C11" s="88"/>
      <c r="D11" s="21"/>
      <c r="E11" s="21"/>
      <c r="F11" s="21"/>
    </row>
    <row r="12" spans="1:6" s="20" customFormat="1" ht="67.150000000000006" customHeight="1" thickBot="1" x14ac:dyDescent="0.3">
      <c r="A12" s="25" t="s">
        <v>101</v>
      </c>
      <c r="B12" s="87" t="s">
        <v>97</v>
      </c>
      <c r="C12" s="88"/>
      <c r="D12" s="21"/>
      <c r="E12" s="21"/>
      <c r="F12" s="21"/>
    </row>
    <row r="13" spans="1:6" s="17" customFormat="1" ht="33.75" thickBot="1" x14ac:dyDescent="0.3">
      <c r="A13" s="79" t="s">
        <v>102</v>
      </c>
      <c r="B13" s="93" t="s">
        <v>13</v>
      </c>
      <c r="C13" s="94"/>
      <c r="D13" s="70" t="str">
        <f t="array" ref="D13">IF(SUM(LEN(D14:D17)-LEN(SUBSTITUTE(D14:D17,"V","")))+SUM(LEN(D14:D17)-LEN(SUBSTITUTE(D14:D17,"ל.ר.","")))/LEN("ל.ר.")=2,"עמידה בדרישות",IF(SUM(LEN(D14:D17)-LEN(SUBSTITUTE(D14:D17,"X","")))&gt;0,"פסילה","נדרשת השלמה"))</f>
        <v>נדרשת השלמה</v>
      </c>
      <c r="E13" s="70" t="str">
        <f t="array" ref="E13">IF(SUM(LEN(E14:E17)-LEN(SUBSTITUTE(E14:E17,"V","")))+SUM(LEN(E14:E17)-LEN(SUBSTITUTE(E14:E17,"ל.ר.","")))/LEN("ל.ר.")=2,"עמידה בדרישות",IF(SUM(LEN(E14:E17)-LEN(SUBSTITUTE(E14:E17,"X","")))&gt;0,"פסילה","נדרשת השלמה"))</f>
        <v>נדרשת השלמה</v>
      </c>
      <c r="F13" s="70" t="str">
        <f t="array" ref="F13">IF(SUM(LEN(F14:F17)-LEN(SUBSTITUTE(F14:F17,"V","")))+SUM(LEN(F14:F17)-LEN(SUBSTITUTE(F14:F17,"ל.ר.","")))/LEN("ל.ר.")=2,"עמידה בדרישות",IF(SUM(LEN(F14:F17)-LEN(SUBSTITUTE(F14:F17,"X","")))&gt;0,"פסילה","נדרשת השלמה"))</f>
        <v>נדרשת השלמה</v>
      </c>
    </row>
    <row r="14" spans="1:6" s="16" customFormat="1" ht="31.5" x14ac:dyDescent="0.25">
      <c r="A14" s="80" t="s">
        <v>103</v>
      </c>
      <c r="B14" s="78" t="s">
        <v>57</v>
      </c>
      <c r="C14" s="76" t="s">
        <v>98</v>
      </c>
      <c r="D14" s="68"/>
      <c r="E14" s="69"/>
      <c r="F14" s="69"/>
    </row>
    <row r="15" spans="1:6" s="16" customFormat="1" ht="47.25" x14ac:dyDescent="0.25">
      <c r="A15" s="81" t="s">
        <v>104</v>
      </c>
      <c r="B15" s="78" t="s">
        <v>57</v>
      </c>
      <c r="C15" s="82" t="s">
        <v>99</v>
      </c>
      <c r="D15" s="74"/>
      <c r="E15" s="75"/>
      <c r="F15" s="75"/>
    </row>
    <row r="16" spans="1:6" s="16" customFormat="1" ht="31.5" x14ac:dyDescent="0.25">
      <c r="A16" s="67" t="s">
        <v>105</v>
      </c>
      <c r="B16" s="78" t="s">
        <v>57</v>
      </c>
      <c r="C16" s="82" t="s">
        <v>106</v>
      </c>
      <c r="D16" s="74"/>
      <c r="E16" s="75"/>
      <c r="F16" s="75"/>
    </row>
    <row r="17" spans="1:6" s="16" customFormat="1" ht="32.25" thickBot="1" x14ac:dyDescent="0.3">
      <c r="A17" s="66" t="s">
        <v>39</v>
      </c>
      <c r="B17" s="65" t="s">
        <v>107</v>
      </c>
      <c r="C17" s="77" t="s">
        <v>114</v>
      </c>
      <c r="D17" s="71"/>
      <c r="E17" s="72"/>
      <c r="F17" s="72"/>
    </row>
    <row r="18" spans="1:6" s="17" customFormat="1" ht="33.75" thickBot="1" x14ac:dyDescent="0.3">
      <c r="A18" s="73" t="s">
        <v>26</v>
      </c>
      <c r="B18" s="89" t="s">
        <v>2</v>
      </c>
      <c r="C18" s="90"/>
      <c r="D18" s="70" t="str">
        <f t="array" ref="D18">IF(SUM(LEN(D19:D44)-LEN(SUBSTITUTE(D19:D44,"V","")))+SUM(LEN(D19:D44)-LEN(SUBSTITUTE(D19:D44,"ל.ר.","")))/LEN("ל.ר.")=27,"עמידה בדרישות",IF(SUM(LEN(D19:D44)-LEN(SUBSTITUTE(D19:D44,"X","")))&gt;0,"פסילה","נדרשת השלמה"))</f>
        <v>נדרשת השלמה</v>
      </c>
      <c r="E18" s="70" t="str">
        <f t="array" ref="E18">IF(SUM(LEN(E19:E44)-LEN(SUBSTITUTE(E19:E44,"V","")))+SUM(LEN(E19:E44)-LEN(SUBSTITUTE(E19:E44,"ל.ר.","")))/LEN("ל.ר.")=27,"עמידה בדרישות",IF(SUM(LEN(E19:E44)-LEN(SUBSTITUTE(E19:E44,"X","")))&gt;0,"פסילה","נדרשת השלמה"))</f>
        <v>נדרשת השלמה</v>
      </c>
      <c r="F18" s="70" t="str">
        <f t="array" ref="F18">IF(SUM(LEN(F19:F44)-LEN(SUBSTITUTE(F19:F44,"V","")))+SUM(LEN(F19:F44)-LEN(SUBSTITUTE(F19:F44,"ל.ר.","")))/LEN("ל.ר.")=27,"עמידה בדרישות",IF(SUM(LEN(F19:F44)-LEN(SUBSTITUTE(F19:F44,"X","")))&gt;0,"פסילה","נדרשת השלמה"))</f>
        <v>נדרשת השלמה</v>
      </c>
    </row>
    <row r="19" spans="1:6" s="17" customFormat="1" ht="15.75" x14ac:dyDescent="0.25">
      <c r="A19" s="64" t="s">
        <v>28</v>
      </c>
      <c r="B19" s="91" t="s">
        <v>58</v>
      </c>
      <c r="C19" s="92"/>
      <c r="D19" s="52"/>
      <c r="E19" s="52"/>
      <c r="F19" s="52"/>
    </row>
    <row r="20" spans="1:6" s="17" customFormat="1" ht="31.15" customHeight="1" x14ac:dyDescent="0.25">
      <c r="A20" s="26" t="s">
        <v>29</v>
      </c>
      <c r="B20" s="95" t="s">
        <v>59</v>
      </c>
      <c r="C20" s="96"/>
      <c r="D20" s="22"/>
      <c r="E20" s="22"/>
      <c r="F20" s="22"/>
    </row>
    <row r="21" spans="1:6" s="17" customFormat="1" ht="49.9" customHeight="1" x14ac:dyDescent="0.25">
      <c r="A21" s="26" t="s">
        <v>40</v>
      </c>
      <c r="B21" s="95" t="s">
        <v>60</v>
      </c>
      <c r="C21" s="96"/>
      <c r="D21" s="22"/>
      <c r="E21" s="22"/>
      <c r="F21" s="22"/>
    </row>
    <row r="22" spans="1:6" s="17" customFormat="1" ht="34.15" customHeight="1" x14ac:dyDescent="0.25">
      <c r="A22" s="26" t="s">
        <v>41</v>
      </c>
      <c r="B22" s="95" t="s">
        <v>92</v>
      </c>
      <c r="C22" s="96"/>
      <c r="D22" s="22"/>
      <c r="E22" s="22"/>
      <c r="F22" s="22"/>
    </row>
    <row r="23" spans="1:6" s="17" customFormat="1" ht="36" customHeight="1" x14ac:dyDescent="0.25">
      <c r="A23" s="117" t="s">
        <v>42</v>
      </c>
      <c r="B23" s="95" t="s">
        <v>61</v>
      </c>
      <c r="C23" s="96"/>
      <c r="D23" s="22"/>
      <c r="E23" s="22"/>
      <c r="F23" s="22"/>
    </row>
    <row r="24" spans="1:6" s="17" customFormat="1" ht="27.75" customHeight="1" x14ac:dyDescent="0.25">
      <c r="A24" s="118"/>
      <c r="B24" s="110" t="s">
        <v>93</v>
      </c>
      <c r="C24" s="111"/>
      <c r="D24" s="22"/>
      <c r="E24" s="22"/>
      <c r="F24" s="22"/>
    </row>
    <row r="25" spans="1:6" s="17" customFormat="1" ht="36" customHeight="1" x14ac:dyDescent="0.25">
      <c r="A25" s="26" t="s">
        <v>43</v>
      </c>
      <c r="B25" s="95" t="s">
        <v>62</v>
      </c>
      <c r="C25" s="96"/>
      <c r="D25" s="22"/>
      <c r="E25" s="22"/>
      <c r="F25" s="22"/>
    </row>
    <row r="26" spans="1:6" s="17" customFormat="1" ht="32.450000000000003" customHeight="1" x14ac:dyDescent="0.25">
      <c r="A26" s="26" t="s">
        <v>44</v>
      </c>
      <c r="B26" s="95" t="s">
        <v>63</v>
      </c>
      <c r="C26" s="96"/>
      <c r="D26" s="22"/>
      <c r="E26" s="22"/>
      <c r="F26" s="22"/>
    </row>
    <row r="27" spans="1:6" s="17" customFormat="1" ht="31.15" customHeight="1" x14ac:dyDescent="0.25">
      <c r="A27" s="26" t="s">
        <v>45</v>
      </c>
      <c r="B27" s="95" t="s">
        <v>77</v>
      </c>
      <c r="C27" s="96"/>
      <c r="D27" s="22"/>
      <c r="E27" s="22"/>
      <c r="F27" s="22"/>
    </row>
    <row r="28" spans="1:6" s="17" customFormat="1" ht="19.149999999999999" customHeight="1" x14ac:dyDescent="0.25">
      <c r="A28" s="26" t="s">
        <v>46</v>
      </c>
      <c r="B28" s="95" t="s">
        <v>78</v>
      </c>
      <c r="C28" s="96"/>
      <c r="D28" s="22"/>
      <c r="E28" s="22"/>
      <c r="F28" s="22"/>
    </row>
    <row r="29" spans="1:6" s="17" customFormat="1" ht="15.75" x14ac:dyDescent="0.25">
      <c r="A29" s="26" t="s">
        <v>47</v>
      </c>
      <c r="B29" s="95" t="s">
        <v>79</v>
      </c>
      <c r="C29" s="96"/>
      <c r="D29" s="22"/>
      <c r="E29" s="22"/>
      <c r="F29" s="22"/>
    </row>
    <row r="30" spans="1:6" s="17" customFormat="1" ht="15.6" customHeight="1" x14ac:dyDescent="0.25">
      <c r="A30" s="26" t="s">
        <v>48</v>
      </c>
      <c r="B30" s="95" t="s">
        <v>80</v>
      </c>
      <c r="C30" s="96"/>
      <c r="D30" s="22"/>
      <c r="E30" s="22"/>
      <c r="F30" s="22"/>
    </row>
    <row r="31" spans="1:6" s="17" customFormat="1" ht="16.899999999999999" customHeight="1" x14ac:dyDescent="0.25">
      <c r="A31" s="26" t="s">
        <v>49</v>
      </c>
      <c r="B31" s="95" t="s">
        <v>81</v>
      </c>
      <c r="C31" s="96"/>
      <c r="D31" s="22"/>
      <c r="E31" s="22"/>
      <c r="F31" s="22"/>
    </row>
    <row r="32" spans="1:6" s="17" customFormat="1" ht="17.45" customHeight="1" x14ac:dyDescent="0.25">
      <c r="A32" s="26" t="s">
        <v>50</v>
      </c>
      <c r="B32" s="95" t="s">
        <v>64</v>
      </c>
      <c r="C32" s="96"/>
      <c r="D32" s="22"/>
      <c r="E32" s="22"/>
      <c r="F32" s="22"/>
    </row>
    <row r="33" spans="1:6" s="17" customFormat="1" ht="84" customHeight="1" x14ac:dyDescent="0.25">
      <c r="A33" s="26" t="s">
        <v>51</v>
      </c>
      <c r="B33" s="95" t="s">
        <v>65</v>
      </c>
      <c r="C33" s="96"/>
      <c r="D33" s="22"/>
      <c r="E33" s="22"/>
      <c r="F33" s="22"/>
    </row>
    <row r="34" spans="1:6" s="17" customFormat="1" ht="82.15" customHeight="1" x14ac:dyDescent="0.25">
      <c r="A34" s="117" t="s">
        <v>52</v>
      </c>
      <c r="B34" s="95" t="s">
        <v>82</v>
      </c>
      <c r="C34" s="96"/>
      <c r="D34" s="22"/>
      <c r="E34" s="22"/>
      <c r="F34" s="22"/>
    </row>
    <row r="35" spans="1:6" s="17" customFormat="1" ht="36" customHeight="1" x14ac:dyDescent="0.25">
      <c r="A35" s="118"/>
      <c r="B35" s="95" t="s">
        <v>83</v>
      </c>
      <c r="C35" s="96"/>
      <c r="D35" s="22"/>
      <c r="E35" s="22"/>
      <c r="F35" s="22"/>
    </row>
    <row r="36" spans="1:6" s="17" customFormat="1" ht="35.450000000000003" customHeight="1" x14ac:dyDescent="0.25">
      <c r="A36" s="119"/>
      <c r="B36" s="95" t="s">
        <v>84</v>
      </c>
      <c r="C36" s="96"/>
      <c r="D36" s="22"/>
      <c r="E36" s="22"/>
      <c r="F36" s="22"/>
    </row>
    <row r="37" spans="1:6" s="17" customFormat="1" ht="21" customHeight="1" x14ac:dyDescent="0.25">
      <c r="A37" s="26" t="s">
        <v>53</v>
      </c>
      <c r="B37" s="95" t="s">
        <v>85</v>
      </c>
      <c r="C37" s="96"/>
      <c r="D37" s="22"/>
      <c r="E37" s="22"/>
      <c r="F37" s="22"/>
    </row>
    <row r="38" spans="1:6" ht="36" customHeight="1" x14ac:dyDescent="0.25">
      <c r="A38" s="26" t="s">
        <v>66</v>
      </c>
      <c r="B38" s="95" t="s">
        <v>74</v>
      </c>
      <c r="C38" s="96"/>
      <c r="D38" s="52"/>
      <c r="E38" s="52"/>
      <c r="F38" s="52"/>
    </row>
    <row r="39" spans="1:6" ht="33.6" customHeight="1" x14ac:dyDescent="0.25">
      <c r="A39" s="26" t="s">
        <v>67</v>
      </c>
      <c r="B39" s="95" t="s">
        <v>86</v>
      </c>
      <c r="C39" s="96"/>
      <c r="D39" s="52"/>
      <c r="E39" s="52"/>
      <c r="F39" s="52"/>
    </row>
    <row r="40" spans="1:6" ht="48" customHeight="1" x14ac:dyDescent="0.25">
      <c r="A40" s="26" t="s">
        <v>68</v>
      </c>
      <c r="B40" s="95" t="s">
        <v>70</v>
      </c>
      <c r="C40" s="96"/>
      <c r="D40" s="52"/>
      <c r="E40" s="52"/>
      <c r="F40" s="52"/>
    </row>
    <row r="41" spans="1:6" ht="33" customHeight="1" x14ac:dyDescent="0.25">
      <c r="A41" s="26" t="s">
        <v>69</v>
      </c>
      <c r="B41" s="95" t="s">
        <v>71</v>
      </c>
      <c r="C41" s="96"/>
      <c r="D41" s="52"/>
      <c r="E41" s="52"/>
      <c r="F41" s="52"/>
    </row>
    <row r="42" spans="1:6" ht="33" customHeight="1" x14ac:dyDescent="0.25">
      <c r="A42" s="26" t="s">
        <v>30</v>
      </c>
      <c r="B42" s="95" t="s">
        <v>23</v>
      </c>
      <c r="C42" s="96"/>
      <c r="D42" s="52"/>
      <c r="E42" s="52"/>
      <c r="F42" s="52"/>
    </row>
    <row r="43" spans="1:6" ht="34.9" customHeight="1" x14ac:dyDescent="0.25">
      <c r="A43" s="115" t="s">
        <v>72</v>
      </c>
      <c r="B43" s="95" t="s">
        <v>73</v>
      </c>
      <c r="C43" s="96"/>
      <c r="D43" s="52"/>
      <c r="E43" s="52"/>
      <c r="F43" s="52"/>
    </row>
    <row r="44" spans="1:6" ht="34.9" customHeight="1" thickBot="1" x14ac:dyDescent="0.3">
      <c r="A44" s="116"/>
      <c r="B44" s="95" t="s">
        <v>87</v>
      </c>
      <c r="C44" s="96"/>
      <c r="D44" s="52"/>
      <c r="E44" s="52"/>
      <c r="F44" s="52"/>
    </row>
    <row r="45" spans="1:6" ht="33.75" thickBot="1" x14ac:dyDescent="0.3">
      <c r="A45" s="112" t="s">
        <v>31</v>
      </c>
      <c r="B45" s="113"/>
      <c r="C45" s="114"/>
      <c r="D45" s="27" t="str">
        <f>IF(OR(D7="פסילה",D18="פסילה"),"פסילה",IF(OR(D7="נדרשת השלמה",D18="נדרשת השלמה"),"נדרשת השלמה","עמידה בדרישות"))</f>
        <v>נדרשת השלמה</v>
      </c>
      <c r="E45" s="27" t="str">
        <f>IF(OR(E7="פסילה",E18="פסילה"),"פסילה",IF(OR(E7="נדרשת השלמה",E18="נדרשת השלמה"),"נדרשת השלמה","עמידה בדרישות"))</f>
        <v>נדרשת השלמה</v>
      </c>
      <c r="F45" s="27" t="str">
        <f>IF(OR(F7="פסילה",F18="פסילה"),"פסילה",IF(OR(F7="נדרשת השלמה",F18="נדרשת השלמה"),"נדרשת השלמה","עמידה בדרישות"))</f>
        <v>נדרשת השלמה</v>
      </c>
    </row>
  </sheetData>
  <mergeCells count="45">
    <mergeCell ref="A23:A24"/>
    <mergeCell ref="B30:C30"/>
    <mergeCell ref="B35:C35"/>
    <mergeCell ref="B36:C36"/>
    <mergeCell ref="A34:A36"/>
    <mergeCell ref="B27:C27"/>
    <mergeCell ref="B28:C28"/>
    <mergeCell ref="B29:C29"/>
    <mergeCell ref="B31:C31"/>
    <mergeCell ref="A45:C45"/>
    <mergeCell ref="B32:C32"/>
    <mergeCell ref="B33:C33"/>
    <mergeCell ref="B34:C34"/>
    <mergeCell ref="B37:C37"/>
    <mergeCell ref="B41:C41"/>
    <mergeCell ref="B42:C42"/>
    <mergeCell ref="B43:C43"/>
    <mergeCell ref="A43:A44"/>
    <mergeCell ref="B44:C44"/>
    <mergeCell ref="B38:C38"/>
    <mergeCell ref="B39:C39"/>
    <mergeCell ref="B40:C40"/>
    <mergeCell ref="B21:C21"/>
    <mergeCell ref="B22:C22"/>
    <mergeCell ref="B23:C23"/>
    <mergeCell ref="B25:C25"/>
    <mergeCell ref="B26:C26"/>
    <mergeCell ref="B24:C24"/>
    <mergeCell ref="B7:C7"/>
    <mergeCell ref="B8:C8"/>
    <mergeCell ref="B9:C9"/>
    <mergeCell ref="B10:C10"/>
    <mergeCell ref="B11:C11"/>
    <mergeCell ref="A1:A6"/>
    <mergeCell ref="B1:C1"/>
    <mergeCell ref="B2:C2"/>
    <mergeCell ref="B3:C3"/>
    <mergeCell ref="B4:C4"/>
    <mergeCell ref="B5:C5"/>
    <mergeCell ref="B6:C6"/>
    <mergeCell ref="B12:C12"/>
    <mergeCell ref="B18:C18"/>
    <mergeCell ref="B19:C19"/>
    <mergeCell ref="B13:C13"/>
    <mergeCell ref="B20:C20"/>
  </mergeCells>
  <conditionalFormatting sqref="D7:F45">
    <cfRule type="containsText" dxfId="44" priority="5" operator="containsText" text="ל.ר">
      <formula>NOT(ISERROR(SEARCH("ל.ר",D7)))</formula>
    </cfRule>
    <cfRule type="containsText" dxfId="43" priority="9" operator="containsText" text="$">
      <formula>NOT(ISERROR(SEARCH("$",D7)))</formula>
    </cfRule>
    <cfRule type="containsText" dxfId="42" priority="10" operator="containsText" text="X">
      <formula>NOT(ISERROR(SEARCH("X",D7)))</formula>
    </cfRule>
    <cfRule type="containsText" dxfId="41" priority="11" operator="containsText" text="V">
      <formula>NOT(ISERROR(SEARCH("V",D7)))</formula>
    </cfRule>
  </conditionalFormatting>
  <conditionalFormatting sqref="D45:F45 D7:F8 D13:F13 D18:F18">
    <cfRule type="containsText" dxfId="40" priority="6" operator="containsText" text="עמידה בדרישות">
      <formula>NOT(ISERROR(SEARCH("עמידה בדרישות",D7)))</formula>
    </cfRule>
    <cfRule type="containsText" dxfId="39" priority="7" operator="containsText" text="פסילה">
      <formula>NOT(ISERROR(SEARCH("פסילה",D7)))</formula>
    </cfRule>
    <cfRule type="containsText" dxfId="38" priority="8" operator="containsText" text="נדרשת השלמה">
      <formula>NOT(ISERROR(SEARCH("נדרשת השלמה",D7)))</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1"/>
  <sheetViews>
    <sheetView rightToLeft="1" view="pageBreakPreview" zoomScaleNormal="85" zoomScaleSheetLayoutView="100" workbookViewId="0">
      <pane xSplit="4" ySplit="3" topLeftCell="E7" activePane="bottomRight" state="frozen"/>
      <selection pane="topRight" activeCell="D1" sqref="D1"/>
      <selection pane="bottomLeft" activeCell="A4" sqref="A4"/>
      <selection pane="bottomRight" activeCell="E5" sqref="E5"/>
    </sheetView>
  </sheetViews>
  <sheetFormatPr defaultColWidth="24.28515625" defaultRowHeight="15.75" x14ac:dyDescent="0.25"/>
  <cols>
    <col min="1" max="1" width="11.7109375" style="13" customWidth="1"/>
    <col min="2" max="2" width="20" style="13" customWidth="1"/>
    <col min="3" max="3" width="16" style="13" customWidth="1"/>
    <col min="4" max="4" width="29.5703125" style="13" customWidth="1"/>
    <col min="5" max="5" width="13.7109375" style="13" customWidth="1"/>
    <col min="6" max="6" width="10.7109375" style="13" customWidth="1"/>
    <col min="7" max="7" width="13.7109375" style="13" customWidth="1"/>
    <col min="8" max="8" width="10.7109375" style="13" customWidth="1"/>
    <col min="9" max="9" width="13.7109375" style="13" customWidth="1"/>
    <col min="10" max="10" width="10.7109375" style="13" customWidth="1"/>
    <col min="11" max="11" width="13.7109375" style="13" customWidth="1"/>
    <col min="12" max="12" width="10.7109375" style="13" customWidth="1"/>
    <col min="13" max="16384" width="24.28515625" style="13"/>
  </cols>
  <sheetData>
    <row r="1" spans="1:20" ht="26.25" x14ac:dyDescent="0.25">
      <c r="A1" s="126" t="s">
        <v>24</v>
      </c>
      <c r="B1" s="127"/>
      <c r="C1" s="148"/>
      <c r="D1" s="44" t="s">
        <v>17</v>
      </c>
      <c r="E1" s="130">
        <f>'תנאי-סף'!D1</f>
        <v>1</v>
      </c>
      <c r="F1" s="125"/>
      <c r="G1" s="157">
        <f>'תנאי-סף'!E1</f>
        <v>2</v>
      </c>
      <c r="H1" s="157"/>
      <c r="I1" s="124">
        <v>3</v>
      </c>
      <c r="J1" s="125"/>
      <c r="K1" s="130">
        <v>4</v>
      </c>
      <c r="L1" s="131"/>
      <c r="M1" s="12"/>
      <c r="N1" s="12"/>
      <c r="O1" s="12"/>
      <c r="P1" s="12"/>
      <c r="Q1" s="12"/>
      <c r="R1" s="12"/>
      <c r="S1" s="12"/>
      <c r="T1" s="12"/>
    </row>
    <row r="2" spans="1:20" ht="26.25" x14ac:dyDescent="0.25">
      <c r="A2" s="128"/>
      <c r="B2" s="129"/>
      <c r="C2" s="149"/>
      <c r="D2" s="42" t="s">
        <v>18</v>
      </c>
      <c r="E2" s="161"/>
      <c r="F2" s="162"/>
      <c r="G2" s="161"/>
      <c r="H2" s="162"/>
      <c r="I2" s="161"/>
      <c r="J2" s="162"/>
      <c r="K2" s="161"/>
      <c r="L2" s="162"/>
      <c r="M2" s="12"/>
      <c r="N2" s="12"/>
      <c r="O2" s="12"/>
      <c r="P2" s="12"/>
      <c r="Q2" s="12"/>
      <c r="R2" s="12"/>
      <c r="S2" s="12"/>
      <c r="T2" s="12"/>
    </row>
    <row r="3" spans="1:20" ht="55.5" customHeight="1" x14ac:dyDescent="0.25">
      <c r="A3" s="39" t="s">
        <v>15</v>
      </c>
      <c r="B3" s="38" t="s">
        <v>16</v>
      </c>
      <c r="C3" s="42" t="s">
        <v>119</v>
      </c>
      <c r="D3" s="42" t="s">
        <v>4</v>
      </c>
      <c r="E3" s="39" t="s">
        <v>122</v>
      </c>
      <c r="F3" s="40" t="s">
        <v>5</v>
      </c>
      <c r="G3" s="39" t="s">
        <v>122</v>
      </c>
      <c r="H3" s="42" t="s">
        <v>5</v>
      </c>
      <c r="I3" s="39" t="s">
        <v>122</v>
      </c>
      <c r="J3" s="42" t="s">
        <v>5</v>
      </c>
      <c r="K3" s="39" t="s">
        <v>122</v>
      </c>
      <c r="L3" s="40" t="s">
        <v>5</v>
      </c>
      <c r="M3" s="12"/>
      <c r="N3" s="12"/>
      <c r="O3" s="12"/>
      <c r="P3" s="12"/>
      <c r="Q3" s="12"/>
      <c r="R3" s="12"/>
      <c r="S3" s="12"/>
      <c r="T3" s="12"/>
    </row>
    <row r="4" spans="1:20" ht="34.5" customHeight="1" x14ac:dyDescent="0.25">
      <c r="A4" s="132" t="s">
        <v>54</v>
      </c>
      <c r="B4" s="53" t="s">
        <v>75</v>
      </c>
      <c r="C4" s="150"/>
      <c r="D4" s="54">
        <v>0.3</v>
      </c>
      <c r="E4" s="158"/>
      <c r="F4" s="159">
        <f>SUM(F5:F6)</f>
        <v>0</v>
      </c>
      <c r="G4" s="158"/>
      <c r="H4" s="159">
        <f>SUM(H5:H6)</f>
        <v>0</v>
      </c>
      <c r="I4" s="158"/>
      <c r="J4" s="159">
        <f>SUM(J5:J6)</f>
        <v>0</v>
      </c>
      <c r="K4" s="158"/>
      <c r="L4" s="159">
        <f>SUM(L5:L6)</f>
        <v>0</v>
      </c>
      <c r="M4" s="12"/>
      <c r="N4" s="12"/>
      <c r="O4" s="12"/>
      <c r="P4" s="12"/>
      <c r="Q4" s="12"/>
      <c r="R4" s="12"/>
      <c r="S4" s="12"/>
      <c r="T4" s="12"/>
    </row>
    <row r="5" spans="1:20" s="14" customFormat="1" ht="96.75" customHeight="1" thickBot="1" x14ac:dyDescent="0.3">
      <c r="A5" s="133"/>
      <c r="B5" s="153" t="s">
        <v>117</v>
      </c>
      <c r="C5" s="156">
        <v>3</v>
      </c>
      <c r="D5" s="83" t="s">
        <v>120</v>
      </c>
      <c r="E5" s="57"/>
      <c r="F5" s="160">
        <f>IF(E5&gt;3,15,E5*5)</f>
        <v>0</v>
      </c>
      <c r="G5" s="57"/>
      <c r="H5" s="160">
        <f>IF(G5&gt;3,15,G5*5)</f>
        <v>0</v>
      </c>
      <c r="I5" s="57"/>
      <c r="J5" s="160">
        <f>IF(I5&gt;3,15,I5*5)</f>
        <v>0</v>
      </c>
      <c r="K5" s="57"/>
      <c r="L5" s="160">
        <f>IF(K5&gt;3,15,K5*5)</f>
        <v>0</v>
      </c>
      <c r="M5" s="12"/>
      <c r="N5" s="12"/>
      <c r="O5" s="12"/>
      <c r="P5" s="12"/>
      <c r="Q5" s="12"/>
      <c r="R5" s="12"/>
      <c r="S5" s="12"/>
      <c r="T5" s="12"/>
    </row>
    <row r="6" spans="1:20" s="12" customFormat="1" ht="74.25" customHeight="1" x14ac:dyDescent="0.25">
      <c r="A6" s="134"/>
      <c r="B6" s="154"/>
      <c r="C6" s="156">
        <v>0</v>
      </c>
      <c r="D6" s="83" t="s">
        <v>115</v>
      </c>
      <c r="E6" s="57"/>
      <c r="F6" s="160">
        <f>IF(E6&gt;3,15,E6*5)</f>
        <v>0</v>
      </c>
      <c r="G6" s="57"/>
      <c r="H6" s="160">
        <f>IF(G6&gt;3,15,G6*5)</f>
        <v>0</v>
      </c>
      <c r="I6" s="57"/>
      <c r="J6" s="160">
        <f>IF(I6&gt;3,15,I6*5)</f>
        <v>0</v>
      </c>
      <c r="K6" s="57"/>
      <c r="L6" s="160">
        <f>IF(K6&gt;3,15,K6*5)</f>
        <v>0</v>
      </c>
    </row>
    <row r="7" spans="1:20" ht="39.75" customHeight="1" x14ac:dyDescent="0.25">
      <c r="A7" s="132" t="s">
        <v>55</v>
      </c>
      <c r="B7" s="53" t="s">
        <v>88</v>
      </c>
      <c r="C7" s="155"/>
      <c r="D7" s="59">
        <v>0.2</v>
      </c>
      <c r="E7" s="158"/>
      <c r="F7" s="159">
        <f>SUM(F8:F9)</f>
        <v>0</v>
      </c>
      <c r="G7" s="158"/>
      <c r="H7" s="159">
        <f>SUM(H8:H9)</f>
        <v>0</v>
      </c>
      <c r="I7" s="158"/>
      <c r="J7" s="159">
        <f>SUM(J8:J9)</f>
        <v>0</v>
      </c>
      <c r="K7" s="158"/>
      <c r="L7" s="159">
        <f>SUM(L8:L9)</f>
        <v>0</v>
      </c>
      <c r="M7" s="12"/>
      <c r="N7" s="12"/>
      <c r="O7" s="12"/>
      <c r="P7" s="12"/>
      <c r="Q7" s="12"/>
      <c r="R7" s="12"/>
      <c r="S7" s="12"/>
      <c r="T7" s="12"/>
    </row>
    <row r="8" spans="1:20" ht="96" customHeight="1" x14ac:dyDescent="0.25">
      <c r="A8" s="133"/>
      <c r="B8" s="153" t="s">
        <v>118</v>
      </c>
      <c r="C8" s="156">
        <v>3</v>
      </c>
      <c r="D8" s="83" t="s">
        <v>121</v>
      </c>
      <c r="E8" s="57"/>
      <c r="F8" s="160">
        <f>IF(E8&gt;10,10,E8*1)</f>
        <v>0</v>
      </c>
      <c r="G8" s="43"/>
      <c r="H8" s="160">
        <f>IF(G8&gt;10,10,G8*1)</f>
        <v>0</v>
      </c>
      <c r="I8" s="43"/>
      <c r="J8" s="160">
        <f>IF(I8&gt;10,10,I8*1)</f>
        <v>0</v>
      </c>
      <c r="K8" s="43"/>
      <c r="L8" s="160">
        <f>IF(K8&gt;10,10,K8*1)</f>
        <v>0</v>
      </c>
      <c r="M8" s="12"/>
      <c r="N8" s="12"/>
      <c r="O8" s="12"/>
      <c r="P8" s="12"/>
      <c r="Q8" s="12"/>
      <c r="R8" s="12"/>
      <c r="S8" s="12"/>
      <c r="T8" s="12"/>
    </row>
    <row r="9" spans="1:20" ht="64.900000000000006" customHeight="1" x14ac:dyDescent="0.25">
      <c r="A9" s="134"/>
      <c r="B9" s="154"/>
      <c r="C9" s="156">
        <v>0</v>
      </c>
      <c r="D9" s="83" t="s">
        <v>116</v>
      </c>
      <c r="E9" s="57"/>
      <c r="F9" s="160">
        <f>IF(E9&gt;10,10,E9*1)</f>
        <v>0</v>
      </c>
      <c r="G9" s="43"/>
      <c r="H9" s="160">
        <f>IF(G9&gt;10,10,G9*1)</f>
        <v>0</v>
      </c>
      <c r="I9" s="43"/>
      <c r="J9" s="160">
        <f>IF(I9&gt;10,10,I9*1)</f>
        <v>0</v>
      </c>
      <c r="K9" s="43"/>
      <c r="L9" s="160">
        <f>IF(K9&gt;10,10,K9*1)</f>
        <v>0</v>
      </c>
    </row>
    <row r="10" spans="1:20" ht="57.75" customHeight="1" x14ac:dyDescent="0.25">
      <c r="A10" s="55" t="s">
        <v>56</v>
      </c>
      <c r="B10" s="56" t="s">
        <v>108</v>
      </c>
      <c r="C10" s="151"/>
      <c r="D10" s="60">
        <v>0.5</v>
      </c>
      <c r="E10" s="58" t="s">
        <v>109</v>
      </c>
      <c r="F10" s="41">
        <f>'תכנית עבודה וראיון'!C10</f>
        <v>0</v>
      </c>
      <c r="G10" s="58" t="s">
        <v>109</v>
      </c>
      <c r="H10" s="41">
        <f>'תכנית עבודה וראיון'!E10</f>
        <v>0</v>
      </c>
      <c r="I10" s="58" t="s">
        <v>109</v>
      </c>
      <c r="J10" s="41">
        <f>'תכנית עבודה וראיון'!I10</f>
        <v>0</v>
      </c>
      <c r="K10" s="58" t="s">
        <v>109</v>
      </c>
      <c r="L10" s="41">
        <f>'תכנית עבודה וראיון'!I10</f>
        <v>0</v>
      </c>
    </row>
    <row r="11" spans="1:20" ht="20.25" customHeight="1" x14ac:dyDescent="0.25">
      <c r="A11" s="122" t="s">
        <v>21</v>
      </c>
      <c r="B11" s="123"/>
      <c r="C11" s="152"/>
      <c r="D11" s="61">
        <f>D4+D7+D10</f>
        <v>1</v>
      </c>
      <c r="E11" s="120">
        <f>F4+F7+F10</f>
        <v>0</v>
      </c>
      <c r="F11" s="121"/>
      <c r="G11" s="120">
        <f t="shared" ref="G11" si="0">H4+H7+H10</f>
        <v>0</v>
      </c>
      <c r="H11" s="121"/>
      <c r="I11" s="120">
        <f t="shared" ref="I11" si="1">J4+J7+J10</f>
        <v>0</v>
      </c>
      <c r="J11" s="121"/>
      <c r="K11" s="120">
        <f t="shared" ref="K11" si="2">L4+L7+L10</f>
        <v>0</v>
      </c>
      <c r="L11" s="121"/>
    </row>
  </sheetData>
  <sheetProtection selectLockedCells="1" selectUnlockedCells="1"/>
  <mergeCells count="18">
    <mergeCell ref="I1:J1"/>
    <mergeCell ref="I2:J2"/>
    <mergeCell ref="I11:J11"/>
    <mergeCell ref="K11:L11"/>
    <mergeCell ref="A11:B11"/>
    <mergeCell ref="G11:H11"/>
    <mergeCell ref="K2:L2"/>
    <mergeCell ref="G1:H1"/>
    <mergeCell ref="G2:H2"/>
    <mergeCell ref="A1:B2"/>
    <mergeCell ref="E1:F1"/>
    <mergeCell ref="E2:F2"/>
    <mergeCell ref="K1:L1"/>
    <mergeCell ref="B5:B6"/>
    <mergeCell ref="B8:B9"/>
    <mergeCell ref="A4:A6"/>
    <mergeCell ref="A7:A9"/>
    <mergeCell ref="E11:F11"/>
  </mergeCells>
  <conditionalFormatting sqref="B5:C5 A10:H11 B7:G7 A1:H2 E5:G6 E8:G9 K5:K9 K1:L2 K10:L11 A3:F4 H3 L3">
    <cfRule type="containsText" dxfId="37" priority="59" operator="containsText" text="V">
      <formula>NOT(ISERROR(SEARCH("V",A1)))</formula>
    </cfRule>
    <cfRule type="containsText" dxfId="36" priority="60" operator="containsText" text="X">
      <formula>NOT(ISERROR(SEARCH("X",A1)))</formula>
    </cfRule>
  </conditionalFormatting>
  <conditionalFormatting sqref="A7">
    <cfRule type="containsText" dxfId="35" priority="43" operator="containsText" text="V">
      <formula>NOT(ISERROR(SEARCH("V",A7)))</formula>
    </cfRule>
    <cfRule type="containsText" dxfId="34" priority="44" operator="containsText" text="X">
      <formula>NOT(ISERROR(SEARCH("X",A7)))</formula>
    </cfRule>
  </conditionalFormatting>
  <conditionalFormatting sqref="B8:C8">
    <cfRule type="containsText" dxfId="33" priority="41" operator="containsText" text="V">
      <formula>NOT(ISERROR(SEARCH("V",B8)))</formula>
    </cfRule>
    <cfRule type="containsText" dxfId="32" priority="42" operator="containsText" text="X">
      <formula>NOT(ISERROR(SEARCH("X",B8)))</formula>
    </cfRule>
  </conditionalFormatting>
  <conditionalFormatting sqref="L4:L9">
    <cfRule type="containsText" dxfId="31" priority="27" operator="containsText" text="V">
      <formula>NOT(ISERROR(SEARCH("V",L4)))</formula>
    </cfRule>
    <cfRule type="containsText" dxfId="30" priority="28" operator="containsText" text="X">
      <formula>NOT(ISERROR(SEARCH("X",L4)))</formula>
    </cfRule>
  </conditionalFormatting>
  <conditionalFormatting sqref="I4">
    <cfRule type="containsText" dxfId="29" priority="9" operator="containsText" text="V">
      <formula>NOT(ISERROR(SEARCH("V",I4)))</formula>
    </cfRule>
    <cfRule type="containsText" dxfId="28" priority="10" operator="containsText" text="X">
      <formula>NOT(ISERROR(SEARCH("X",I4)))</formula>
    </cfRule>
  </conditionalFormatting>
  <conditionalFormatting sqref="K4">
    <cfRule type="containsText" dxfId="27" priority="7" operator="containsText" text="V">
      <formula>NOT(ISERROR(SEARCH("V",K4)))</formula>
    </cfRule>
    <cfRule type="containsText" dxfId="26" priority="8" operator="containsText" text="X">
      <formula>NOT(ISERROR(SEARCH("X",K4)))</formula>
    </cfRule>
  </conditionalFormatting>
  <conditionalFormatting sqref="C6">
    <cfRule type="containsText" dxfId="25" priority="33" operator="containsText" text="V">
      <formula>NOT(ISERROR(SEARCH("V",C6)))</formula>
    </cfRule>
    <cfRule type="containsText" dxfId="24" priority="34" operator="containsText" text="X">
      <formula>NOT(ISERROR(SEARCH("X",C6)))</formula>
    </cfRule>
  </conditionalFormatting>
  <conditionalFormatting sqref="C9">
    <cfRule type="containsText" dxfId="23" priority="31" operator="containsText" text="V">
      <formula>NOT(ISERROR(SEARCH("V",C9)))</formula>
    </cfRule>
    <cfRule type="containsText" dxfId="22" priority="32" operator="containsText" text="X">
      <formula>NOT(ISERROR(SEARCH("X",C9)))</formula>
    </cfRule>
  </conditionalFormatting>
  <conditionalFormatting sqref="H4:H9">
    <cfRule type="containsText" dxfId="21" priority="29" operator="containsText" text="V">
      <formula>NOT(ISERROR(SEARCH("V",H4)))</formula>
    </cfRule>
    <cfRule type="containsText" dxfId="20" priority="30" operator="containsText" text="X">
      <formula>NOT(ISERROR(SEARCH("X",H4)))</formula>
    </cfRule>
  </conditionalFormatting>
  <conditionalFormatting sqref="I3">
    <cfRule type="containsText" dxfId="19" priority="3" operator="containsText" text="V">
      <formula>NOT(ISERROR(SEARCH("V",I3)))</formula>
    </cfRule>
    <cfRule type="containsText" dxfId="18" priority="4" operator="containsText" text="X">
      <formula>NOT(ISERROR(SEARCH("X",I3)))</formula>
    </cfRule>
  </conditionalFormatting>
  <conditionalFormatting sqref="K3">
    <cfRule type="containsText" dxfId="17" priority="1" operator="containsText" text="V">
      <formula>NOT(ISERROR(SEARCH("V",K3)))</formula>
    </cfRule>
    <cfRule type="containsText" dxfId="16" priority="2" operator="containsText" text="X">
      <formula>NOT(ISERROR(SEARCH("X",K3)))</formula>
    </cfRule>
  </conditionalFormatting>
  <conditionalFormatting sqref="I10:J11 I1:J1 I5:I9 J3">
    <cfRule type="containsText" dxfId="15" priority="17" operator="containsText" text="V">
      <formula>NOT(ISERROR(SEARCH("V",I1)))</formula>
    </cfRule>
    <cfRule type="containsText" dxfId="14" priority="18" operator="containsText" text="X">
      <formula>NOT(ISERROR(SEARCH("X",I1)))</formula>
    </cfRule>
  </conditionalFormatting>
  <conditionalFormatting sqref="J4:J9">
    <cfRule type="containsText" dxfId="13" priority="15" operator="containsText" text="V">
      <formula>NOT(ISERROR(SEARCH("V",J4)))</formula>
    </cfRule>
    <cfRule type="containsText" dxfId="12" priority="16" operator="containsText" text="X">
      <formula>NOT(ISERROR(SEARCH("X",J4)))</formula>
    </cfRule>
  </conditionalFormatting>
  <conditionalFormatting sqref="I2:J2">
    <cfRule type="containsText" dxfId="11" priority="13" operator="containsText" text="V">
      <formula>NOT(ISERROR(SEARCH("V",I2)))</formula>
    </cfRule>
    <cfRule type="containsText" dxfId="10" priority="14" operator="containsText" text="X">
      <formula>NOT(ISERROR(SEARCH("X",I2)))</formula>
    </cfRule>
  </conditionalFormatting>
  <conditionalFormatting sqref="G4">
    <cfRule type="containsText" dxfId="9" priority="11" operator="containsText" text="V">
      <formula>NOT(ISERROR(SEARCH("V",G4)))</formula>
    </cfRule>
    <cfRule type="containsText" dxfId="8" priority="12" operator="containsText" text="X">
      <formula>NOT(ISERROR(SEARCH("X",G4)))</formula>
    </cfRule>
  </conditionalFormatting>
  <conditionalFormatting sqref="G3">
    <cfRule type="containsText" dxfId="7" priority="5" operator="containsText" text="V">
      <formula>NOT(ISERROR(SEARCH("V",G3)))</formula>
    </cfRule>
    <cfRule type="containsText" dxfId="6" priority="6" operator="containsText" text="X">
      <formula>NOT(ISERROR(SEARCH("X",G3)))</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1"/>
  <sheetViews>
    <sheetView rightToLeft="1" view="pageBreakPreview" zoomScaleNormal="90" zoomScaleSheetLayoutView="100" workbookViewId="0">
      <pane xSplit="2" ySplit="5" topLeftCell="C6" activePane="bottomRight" state="frozen"/>
      <selection pane="topRight" activeCell="C1" sqref="C1"/>
      <selection pane="bottomLeft" activeCell="A4" sqref="A4"/>
      <selection pane="bottomRight" activeCell="C10" sqref="C10:D10"/>
    </sheetView>
  </sheetViews>
  <sheetFormatPr defaultRowHeight="15" x14ac:dyDescent="0.25"/>
  <cols>
    <col min="1" max="1" width="44.42578125" customWidth="1"/>
    <col min="2" max="2" width="7.140625" customWidth="1"/>
    <col min="3" max="3" width="17.7109375" customWidth="1"/>
    <col min="4" max="4" width="30.7109375" customWidth="1"/>
    <col min="5" max="5" width="17.7109375" customWidth="1"/>
    <col min="6" max="6" width="30.7109375" customWidth="1"/>
    <col min="7" max="7" width="17.7109375" customWidth="1"/>
    <col min="8" max="8" width="30.7109375" customWidth="1"/>
    <col min="9" max="9" width="17.7109375" customWidth="1"/>
    <col min="10" max="10" width="30.7109375" customWidth="1"/>
  </cols>
  <sheetData>
    <row r="1" spans="1:10" ht="21.75" customHeight="1" x14ac:dyDescent="0.25">
      <c r="A1" s="135" t="s">
        <v>89</v>
      </c>
      <c r="B1" s="136"/>
      <c r="C1" s="172">
        <f>איכות!E1</f>
        <v>1</v>
      </c>
      <c r="D1" s="173"/>
      <c r="E1" s="172">
        <f>איכות!G1</f>
        <v>2</v>
      </c>
      <c r="F1" s="173"/>
      <c r="G1" s="174">
        <v>3</v>
      </c>
      <c r="H1" s="175"/>
      <c r="I1" s="172">
        <v>4</v>
      </c>
      <c r="J1" s="173"/>
    </row>
    <row r="2" spans="1:10" ht="24" customHeight="1" x14ac:dyDescent="0.25">
      <c r="A2" s="137"/>
      <c r="B2" s="138"/>
      <c r="C2" s="170">
        <f>+איכות!E2</f>
        <v>0</v>
      </c>
      <c r="D2" s="171"/>
      <c r="E2" s="170">
        <f>+איכות!G2</f>
        <v>0</v>
      </c>
      <c r="F2" s="171"/>
      <c r="G2" s="170">
        <f>+איכות!I2</f>
        <v>0</v>
      </c>
      <c r="H2" s="171"/>
      <c r="I2" s="170">
        <f>+איכות!K2</f>
        <v>0</v>
      </c>
      <c r="J2" s="171"/>
    </row>
    <row r="3" spans="1:10" ht="22.5" customHeight="1" x14ac:dyDescent="0.25">
      <c r="A3" s="139" t="s">
        <v>90</v>
      </c>
      <c r="B3" s="140"/>
      <c r="C3" s="167"/>
      <c r="D3" s="168"/>
      <c r="E3" s="167"/>
      <c r="F3" s="168"/>
      <c r="G3" s="169"/>
      <c r="H3" s="169"/>
      <c r="I3" s="167"/>
      <c r="J3" s="168"/>
    </row>
    <row r="4" spans="1:10" ht="21.75" customHeight="1" x14ac:dyDescent="0.25">
      <c r="A4" s="139" t="s">
        <v>91</v>
      </c>
      <c r="B4" s="140"/>
      <c r="C4" s="167"/>
      <c r="D4" s="168"/>
      <c r="E4" s="167"/>
      <c r="F4" s="168"/>
      <c r="G4" s="169"/>
      <c r="H4" s="169"/>
      <c r="I4" s="167"/>
      <c r="J4" s="168"/>
    </row>
    <row r="5" spans="1:10" ht="39" x14ac:dyDescent="0.25">
      <c r="A5" s="36" t="s">
        <v>11</v>
      </c>
      <c r="B5" s="180" t="s">
        <v>3</v>
      </c>
      <c r="C5" s="178" t="s">
        <v>35</v>
      </c>
      <c r="D5" s="30" t="s">
        <v>20</v>
      </c>
      <c r="E5" s="31" t="s">
        <v>35</v>
      </c>
      <c r="F5" s="30" t="s">
        <v>20</v>
      </c>
      <c r="G5" s="31" t="s">
        <v>35</v>
      </c>
      <c r="H5" s="30" t="s">
        <v>20</v>
      </c>
      <c r="I5" s="31" t="s">
        <v>35</v>
      </c>
      <c r="J5" s="30" t="s">
        <v>20</v>
      </c>
    </row>
    <row r="6" spans="1:10" ht="30" x14ac:dyDescent="0.25">
      <c r="A6" s="34" t="s">
        <v>110</v>
      </c>
      <c r="B6" s="179">
        <v>0.15</v>
      </c>
      <c r="C6" s="1"/>
      <c r="D6" s="33"/>
      <c r="E6" s="1"/>
      <c r="F6" s="35"/>
      <c r="G6" s="165"/>
      <c r="H6" s="165"/>
      <c r="I6" s="1"/>
      <c r="J6" s="33"/>
    </row>
    <row r="7" spans="1:10" ht="45" x14ac:dyDescent="0.25">
      <c r="A7" s="34" t="s">
        <v>111</v>
      </c>
      <c r="B7" s="176">
        <v>0.15</v>
      </c>
      <c r="C7" s="1"/>
      <c r="D7" s="33"/>
      <c r="E7" s="1"/>
      <c r="F7" s="35"/>
      <c r="G7" s="165"/>
      <c r="H7" s="165"/>
      <c r="I7" s="1"/>
      <c r="J7" s="33"/>
    </row>
    <row r="8" spans="1:10" ht="45" x14ac:dyDescent="0.25">
      <c r="A8" s="34" t="s">
        <v>112</v>
      </c>
      <c r="B8" s="176">
        <v>0.15</v>
      </c>
      <c r="C8" s="1"/>
      <c r="D8" s="33"/>
      <c r="E8" s="1"/>
      <c r="F8" s="35"/>
      <c r="G8" s="165"/>
      <c r="H8" s="165"/>
      <c r="I8" s="1"/>
      <c r="J8" s="33"/>
    </row>
    <row r="9" spans="1:10" ht="30" x14ac:dyDescent="0.25">
      <c r="A9" s="34" t="s">
        <v>113</v>
      </c>
      <c r="B9" s="176">
        <v>0.05</v>
      </c>
      <c r="C9" s="1"/>
      <c r="D9" s="85"/>
      <c r="E9" s="84"/>
      <c r="F9" s="86"/>
      <c r="G9" s="166"/>
      <c r="H9" s="166"/>
      <c r="I9" s="84"/>
      <c r="J9" s="85"/>
    </row>
    <row r="10" spans="1:10" ht="33.75" customHeight="1" thickBot="1" x14ac:dyDescent="0.3">
      <c r="A10" s="37" t="s">
        <v>33</v>
      </c>
      <c r="B10" s="177">
        <f>SUM(B6:B9)</f>
        <v>0.49999999999999994</v>
      </c>
      <c r="C10" s="163">
        <f>SUMPRODUCT(C6:C9,$B$6:$B$9)*10</f>
        <v>0</v>
      </c>
      <c r="D10" s="164"/>
      <c r="E10" s="163">
        <f>SUMPRODUCT(E6:E9,$B$6:$B$9)*10</f>
        <v>0</v>
      </c>
      <c r="F10" s="164"/>
      <c r="G10" s="163">
        <f>SUMPRODUCT(G6:G9,$B$6:$B$9)*10</f>
        <v>0</v>
      </c>
      <c r="H10" s="164"/>
      <c r="I10" s="163">
        <f>SUMPRODUCT(I6:I9,$B$6:$B$9)*10</f>
        <v>0</v>
      </c>
      <c r="J10" s="164"/>
    </row>
    <row r="11" spans="1:10" x14ac:dyDescent="0.25">
      <c r="A11" s="32"/>
      <c r="B11" s="32"/>
      <c r="C11" s="32"/>
      <c r="D11" s="32"/>
      <c r="E11" s="32"/>
      <c r="F11" s="32"/>
      <c r="G11" s="32"/>
      <c r="H11" s="32"/>
      <c r="I11" s="32"/>
      <c r="J11" s="32"/>
    </row>
  </sheetData>
  <mergeCells count="21">
    <mergeCell ref="I3:J3"/>
    <mergeCell ref="A3:B3"/>
    <mergeCell ref="A4:B4"/>
    <mergeCell ref="C3:D3"/>
    <mergeCell ref="C4:D4"/>
    <mergeCell ref="E3:F3"/>
    <mergeCell ref="A1:B2"/>
    <mergeCell ref="I1:J1"/>
    <mergeCell ref="I2:J2"/>
    <mergeCell ref="C1:D1"/>
    <mergeCell ref="C2:D2"/>
    <mergeCell ref="E2:F2"/>
    <mergeCell ref="E1:F1"/>
    <mergeCell ref="G1:H1"/>
    <mergeCell ref="G2:H2"/>
    <mergeCell ref="E4:F4"/>
    <mergeCell ref="I4:J4"/>
    <mergeCell ref="C10:D10"/>
    <mergeCell ref="E10:F10"/>
    <mergeCell ref="I10:J10"/>
    <mergeCell ref="G10:H10"/>
  </mergeCells>
  <conditionalFormatting sqref="C3:C4 E3:E4 I3:I4 C1:G1 I1:J1 C2:J2">
    <cfRule type="containsText" dxfId="5" priority="1" operator="containsText" text="V">
      <formula>NOT(ISERROR(SEARCH("V",C1)))</formula>
    </cfRule>
    <cfRule type="containsText" dxfId="4" priority="2" operator="containsText" text="X">
      <formula>NOT(ISERROR(SEARCH("X",C1)))</formula>
    </cfRule>
  </conditionalFormatting>
  <dataValidations count="1">
    <dataValidation type="decimal" allowBlank="1" showInputMessage="1" showErrorMessage="1" sqref="I6:I9 E6:E9 C6:C9" xr:uid="{00000000-0002-0000-0300-000000000000}">
      <formula1>0</formula1>
      <formula2>10</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rightToLeft="1"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B4" sqref="B4"/>
    </sheetView>
  </sheetViews>
  <sheetFormatPr defaultColWidth="17.42578125" defaultRowHeight="15.75" x14ac:dyDescent="0.25"/>
  <cols>
    <col min="1" max="1" width="43.85546875" style="29" customWidth="1"/>
    <col min="2" max="5" width="27.85546875" style="29" customWidth="1"/>
    <col min="6" max="16384" width="17.42578125" style="29"/>
  </cols>
  <sheetData>
    <row r="1" spans="1:5" x14ac:dyDescent="0.25">
      <c r="A1" s="141" t="s">
        <v>76</v>
      </c>
      <c r="B1" s="28">
        <f>'תנאי-סף'!D1</f>
        <v>1</v>
      </c>
      <c r="C1" s="28">
        <f>'תנאי-סף'!E1</f>
        <v>2</v>
      </c>
      <c r="D1" s="28">
        <v>3</v>
      </c>
      <c r="E1" s="28">
        <v>4</v>
      </c>
    </row>
    <row r="2" spans="1:5" ht="22.5" customHeight="1" x14ac:dyDescent="0.25">
      <c r="A2" s="142"/>
      <c r="B2" s="28"/>
      <c r="C2" s="28"/>
      <c r="D2" s="28"/>
      <c r="E2" s="28"/>
    </row>
    <row r="3" spans="1:5" ht="27" customHeight="1" x14ac:dyDescent="0.25">
      <c r="A3" s="181" t="s">
        <v>123</v>
      </c>
      <c r="B3" s="62"/>
      <c r="C3" s="62"/>
      <c r="D3" s="62"/>
      <c r="E3" s="62"/>
    </row>
    <row r="4" spans="1:5" ht="18.75" customHeight="1" thickBot="1" x14ac:dyDescent="0.3">
      <c r="A4" s="182" t="s">
        <v>6</v>
      </c>
      <c r="B4" s="63">
        <f>IFERROR(((MIN($B$3:$E$3)/B3)*100),0)</f>
        <v>0</v>
      </c>
      <c r="C4" s="63">
        <f t="shared" ref="C4:E4" si="0">IFERROR(((MIN($B$3:$E$3)/C3)*100),0)</f>
        <v>0</v>
      </c>
      <c r="D4" s="63">
        <f>IFERROR(((MIN($B$3:$E$3)/D3)*100),0)</f>
        <v>0</v>
      </c>
      <c r="E4" s="63">
        <f t="shared" si="0"/>
        <v>0</v>
      </c>
    </row>
  </sheetData>
  <mergeCells count="1">
    <mergeCell ref="A1:A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
  <sheetViews>
    <sheetView rightToLeft="1" tabSelected="1" view="pageBreakPreview" zoomScaleNormal="100" zoomScaleSheetLayoutView="100" workbookViewId="0">
      <pane xSplit="2" ySplit="2" topLeftCell="C3" activePane="bottomRight" state="frozen"/>
      <selection pane="topRight" activeCell="C1" sqref="C1"/>
      <selection pane="bottomLeft" activeCell="A3" sqref="A3"/>
      <selection pane="bottomRight" activeCell="C3" sqref="C3"/>
    </sheetView>
  </sheetViews>
  <sheetFormatPr defaultColWidth="9" defaultRowHeight="15" x14ac:dyDescent="0.25"/>
  <cols>
    <col min="1" max="1" width="9" style="2" customWidth="1"/>
    <col min="2" max="2" width="21.7109375" style="2" customWidth="1"/>
    <col min="3" max="6" width="9.140625" style="2" customWidth="1"/>
    <col min="7" max="16384" width="9" style="2"/>
  </cols>
  <sheetData>
    <row r="1" spans="1:6" x14ac:dyDescent="0.25">
      <c r="A1" s="143" t="s">
        <v>10</v>
      </c>
      <c r="B1" s="144"/>
      <c r="C1" s="5">
        <f>'תנאי-סף'!D1</f>
        <v>1</v>
      </c>
      <c r="D1" s="5">
        <f>'תנאי-סף'!E1</f>
        <v>2</v>
      </c>
      <c r="E1" s="5">
        <v>3</v>
      </c>
      <c r="F1" s="5">
        <v>4</v>
      </c>
    </row>
    <row r="2" spans="1:6" x14ac:dyDescent="0.25">
      <c r="A2" s="3" t="s">
        <v>3</v>
      </c>
      <c r="B2" s="4" t="s">
        <v>11</v>
      </c>
      <c r="C2" s="5">
        <f>'תנאי-סף'!D2</f>
        <v>0</v>
      </c>
      <c r="D2" s="5">
        <f>'תנאי-סף'!E2</f>
        <v>0</v>
      </c>
      <c r="E2" s="5">
        <f>'תנאי-סף'!E2</f>
        <v>0</v>
      </c>
      <c r="F2" s="5">
        <f>'תנאי-סף'!F2</f>
        <v>0</v>
      </c>
    </row>
    <row r="3" spans="1:6" ht="18.75" customHeight="1" x14ac:dyDescent="0.25">
      <c r="A3" s="10">
        <v>0.6</v>
      </c>
      <c r="B3" s="11" t="s">
        <v>7</v>
      </c>
      <c r="C3" s="6">
        <f>INDEX(איכות!$E$1:$L$11,11,MATCH(C1,איכות!$E$1:$L$1,0))</f>
        <v>0</v>
      </c>
      <c r="D3" s="6">
        <f>INDEX(איכות!$E$1:$L$11,11,MATCH(D1,איכות!$E$1:$L$1,0))</f>
        <v>0</v>
      </c>
      <c r="E3" s="6">
        <f>INDEX(איכות!$E$1:$L$11,11,MATCH(E1,איכות!$E$1:$L$1,0))</f>
        <v>0</v>
      </c>
      <c r="F3" s="6">
        <f>INDEX(איכות!$E$1:$L$11,11,MATCH(F1,איכות!$E$1:$L$1,0))</f>
        <v>0</v>
      </c>
    </row>
    <row r="4" spans="1:6" ht="19.5" customHeight="1" x14ac:dyDescent="0.25">
      <c r="A4" s="10">
        <v>0.4</v>
      </c>
      <c r="B4" s="11" t="s">
        <v>8</v>
      </c>
      <c r="C4" s="6">
        <f>מחיר!B4</f>
        <v>0</v>
      </c>
      <c r="D4" s="6">
        <f>מחיר!C4</f>
        <v>0</v>
      </c>
      <c r="E4" s="6">
        <f>מחיר!D4</f>
        <v>0</v>
      </c>
      <c r="F4" s="6">
        <f>מחיר!E4</f>
        <v>0</v>
      </c>
    </row>
    <row r="5" spans="1:6" ht="17.25" customHeight="1" x14ac:dyDescent="0.25">
      <c r="A5" s="7">
        <f>SUM(A3:A4)</f>
        <v>1</v>
      </c>
      <c r="B5" s="8" t="s">
        <v>9</v>
      </c>
      <c r="C5" s="9">
        <f>(C3*$A3)+(C4*$A4)</f>
        <v>0</v>
      </c>
      <c r="D5" s="9">
        <f t="shared" ref="D5:F5" si="0">(D3*$A3)+(D4*$A4)</f>
        <v>0</v>
      </c>
      <c r="E5" s="9">
        <f t="shared" ref="E5" si="1">(E3*$A3)+(E4*$A4)</f>
        <v>0</v>
      </c>
      <c r="F5" s="9">
        <f t="shared" si="0"/>
        <v>0</v>
      </c>
    </row>
    <row r="6" spans="1:6" ht="15.75" x14ac:dyDescent="0.25">
      <c r="A6" s="145" t="s">
        <v>32</v>
      </c>
      <c r="B6" s="146"/>
      <c r="C6" s="45">
        <f>_xlfn.RANK.EQ(C5,$C$5:$F$5,0)</f>
        <v>1</v>
      </c>
      <c r="D6" s="45">
        <f>_xlfn.RANK.EQ(D5,$C$5:$F$5,0)</f>
        <v>1</v>
      </c>
      <c r="E6" s="45">
        <f>_xlfn.RANK.EQ(E5,$C$5:$F$5,0)</f>
        <v>1</v>
      </c>
      <c r="F6" s="45">
        <f>_xlfn.RANK.EQ(F5,$C$5:$F$5,0)</f>
        <v>1</v>
      </c>
    </row>
    <row r="7" spans="1:6" x14ac:dyDescent="0.25">
      <c r="A7" s="147" t="s">
        <v>34</v>
      </c>
      <c r="B7" s="147"/>
      <c r="C7" s="51">
        <f>'תנאי-סף'!D40</f>
        <v>0</v>
      </c>
      <c r="D7" s="51">
        <f>'תנאי-סף'!E40</f>
        <v>0</v>
      </c>
      <c r="E7" s="51">
        <f>'תנאי-סף'!E40</f>
        <v>0</v>
      </c>
      <c r="F7" s="51">
        <f>'תנאי-סף'!F40</f>
        <v>0</v>
      </c>
    </row>
  </sheetData>
  <mergeCells count="3">
    <mergeCell ref="A1:B1"/>
    <mergeCell ref="A6:B6"/>
    <mergeCell ref="A7:B7"/>
  </mergeCells>
  <conditionalFormatting sqref="C7:D7 F7">
    <cfRule type="containsText" dxfId="3" priority="4" operator="containsText" text="V">
      <formula>NOT(ISERROR(SEARCH("V",C7)))</formula>
    </cfRule>
    <cfRule type="containsText" dxfId="2" priority="5" operator="containsText" text="X">
      <formula>NOT(ISERROR(SEARCH("X",C7)))</formula>
    </cfRule>
  </conditionalFormatting>
  <conditionalFormatting sqref="C6:D6 F6">
    <cfRule type="colorScale" priority="11">
      <colorScale>
        <cfvo type="min"/>
        <cfvo type="max"/>
        <color theme="6" tint="0.59999389629810485"/>
        <color rgb="FFFF0000"/>
      </colorScale>
    </cfRule>
  </conditionalFormatting>
  <conditionalFormatting sqref="E7">
    <cfRule type="containsText" dxfId="1" priority="1" operator="containsText" text="V">
      <formula>NOT(ISERROR(SEARCH("V",E7)))</formula>
    </cfRule>
    <cfRule type="containsText" dxfId="0" priority="2" operator="containsText" text="X">
      <formula>NOT(ISERROR(SEARCH("X",E7)))</formula>
    </cfRule>
  </conditionalFormatting>
  <conditionalFormatting sqref="E6">
    <cfRule type="colorScale" priority="3">
      <colorScale>
        <cfvo type="min"/>
        <cfvo type="max"/>
        <color theme="6" tint="0.59999389629810485"/>
        <color rgb="FFFF0000"/>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5</vt:i4>
      </vt:variant>
      <vt:variant>
        <vt:lpstr>טווחים בעלי שם</vt:lpstr>
      </vt:variant>
      <vt:variant>
        <vt:i4>14</vt:i4>
      </vt:variant>
    </vt:vector>
  </HeadingPairs>
  <TitlesOfParts>
    <vt:vector size="19" baseType="lpstr">
      <vt:lpstr>תנאי-סף</vt:lpstr>
      <vt:lpstr>איכות</vt:lpstr>
      <vt:lpstr>תכנית עבודה וראיון</vt:lpstr>
      <vt:lpstr>מחיר</vt:lpstr>
      <vt:lpstr>סיכום</vt:lpstr>
      <vt:lpstr>'תנאי-סף'!_Ref263083897</vt:lpstr>
      <vt:lpstr>'תנאי-סף'!_Ref274737718</vt:lpstr>
      <vt:lpstr>'תנאי-סף'!_Ref295727242</vt:lpstr>
      <vt:lpstr>'תנאי-סף'!_Ref296892065</vt:lpstr>
      <vt:lpstr>'תנאי-סף'!_Ref304923103</vt:lpstr>
      <vt:lpstr>'תנאי-סף'!_Ref316295880</vt:lpstr>
      <vt:lpstr>'תנאי-סף'!_Ref374524676</vt:lpstr>
      <vt:lpstr>'תנאי-סף'!show_IsSherutOrHR</vt:lpstr>
      <vt:lpstr>'תנאי-סף'!SugNisayon1</vt:lpstr>
      <vt:lpstr>איכות!WPrint_Area_W</vt:lpstr>
      <vt:lpstr>מחיר!WPrint_Area_W</vt:lpstr>
      <vt:lpstr>סיכום!WPrint_Area_W</vt:lpstr>
      <vt:lpstr>'תכנית עבודה וראיון'!WPrint_Area_W</vt:lpstr>
      <vt:lpstr>'תנאי-סף'!WPrint_Area_W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Hagay Sapir</cp:lastModifiedBy>
  <dcterms:created xsi:type="dcterms:W3CDTF">2012-09-13T08:40:43Z</dcterms:created>
  <dcterms:modified xsi:type="dcterms:W3CDTF">2025-07-21T11:42:42Z</dcterms:modified>
</cp:coreProperties>
</file>